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9" firstSheet="6" activeTab="17"/>
  </bookViews>
  <sheets>
    <sheet name="zš celkem" sheetId="1" r:id="rId1"/>
    <sheet name=" 1- podrobný rozpis Průchodní" sheetId="2" r:id="rId2"/>
    <sheet name="1-podrobný rozpis Nábřežní" sheetId="3" r:id="rId3"/>
    <sheet name="1-podrobný rozpis B.Němcové" sheetId="4" r:id="rId4"/>
    <sheet name="1 podrobný rozpis ŠJ" sheetId="5" r:id="rId5"/>
    <sheet name="2 požadavek investice BN" sheetId="6" r:id="rId6"/>
    <sheet name="2 požadavek investice PR" sheetId="7" r:id="rId7"/>
    <sheet name="2 požadavek investice Nb" sheetId="8" r:id="rId8"/>
    <sheet name="2 požadavek na investice ŠJ" sheetId="9" r:id="rId9"/>
    <sheet name="3 opravy a vyb. PR" sheetId="10" r:id="rId10"/>
    <sheet name="3 opravy a vyb. BN" sheetId="11" r:id="rId11"/>
    <sheet name="3 opravy a vyb. Nb" sheetId="12" r:id="rId12"/>
    <sheet name="3 opravy a vyb. ŠJ" sheetId="13" r:id="rId13"/>
    <sheet name="4_souhrn PR" sheetId="14" r:id="rId14"/>
    <sheet name="4_souhrn NB" sheetId="15" r:id="rId15"/>
    <sheet name="4_souhrn BN" sheetId="16" r:id="rId16"/>
    <sheet name="4_souhrnŠJ" sheetId="17" r:id="rId17"/>
    <sheet name="4_ souhrnZŠ" sheetId="18" r:id="rId18"/>
  </sheets>
  <definedNames/>
  <calcPr fullCalcOnLoad="1"/>
</workbook>
</file>

<file path=xl/sharedStrings.xml><?xml version="1.0" encoding="utf-8"?>
<sst xmlns="http://schemas.openxmlformats.org/spreadsheetml/2006/main" count="838" uniqueCount="179">
  <si>
    <t>2.</t>
  </si>
  <si>
    <t>Ukazatel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</si>
  <si>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</si>
  <si>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</si>
  <si>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</si>
  <si>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</si>
  <si>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</si>
  <si>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</si>
  <si>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</si>
  <si>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</si>
  <si>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</si>
  <si>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</si>
  <si>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</si>
  <si>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</si>
  <si>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</si>
  <si>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</si>
  <si>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</si>
  <si>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</si>
  <si>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</si>
  <si>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</si>
  <si>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</si>
  <si>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</si>
  <si>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</si>
  <si>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</si>
  <si>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</si>
  <si>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</si>
  <si>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</si>
  <si>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</si>
  <si>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</si>
  <si>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</si>
  <si>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</si>
  <si>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</si>
  <si>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</si>
  <si>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 xml:space="preserve"> / v tis. Kč  /</t>
  </si>
  <si>
    <t>Náklady PO - účtová tř. 5 celkem</t>
  </si>
  <si>
    <t>z toho :</t>
  </si>
  <si>
    <t>Mzdové náklady (číslo účtu 521)</t>
  </si>
  <si>
    <t>platy zaměstnanců</t>
  </si>
  <si>
    <t>OON</t>
  </si>
  <si>
    <t>Manka a škody (číslo účtu 548)</t>
  </si>
  <si>
    <t>Výnosy z činnosti PO - účtová tř. 6 celkem</t>
  </si>
  <si>
    <t>Tržby z prodeje služeb (číslo účtu 602)</t>
  </si>
  <si>
    <t>příspěvek na provoz</t>
  </si>
  <si>
    <t>příspěvek na provoz - odpisy</t>
  </si>
  <si>
    <t>stravování</t>
  </si>
  <si>
    <t xml:space="preserve">Pozn. : </t>
  </si>
  <si>
    <t>Cestovné (512)</t>
  </si>
  <si>
    <t>Opravy a udržování  (511)</t>
  </si>
  <si>
    <t>Ostatní služby (518)</t>
  </si>
  <si>
    <t>Zákonné sociální pojištění (524)</t>
  </si>
  <si>
    <t>Ostatní sociální pojištění (525)</t>
  </si>
  <si>
    <t>Ostatní náklady (549)</t>
  </si>
  <si>
    <t>Odpisy dlouh. nehmot. a hmot. majetku ( 551)</t>
  </si>
  <si>
    <t>Ostatní výnosy z činnosti (649)</t>
  </si>
  <si>
    <t>Úroky (662)</t>
  </si>
  <si>
    <t>Tržby z prodeje dlouhod. hmot. a nehm.majetku (651)</t>
  </si>
  <si>
    <t>Výnosy z transferů (672)</t>
  </si>
  <si>
    <t>Výnosy z pronájmu (603)</t>
  </si>
  <si>
    <t>Daně a poplatky (531,532 a 538)</t>
  </si>
  <si>
    <t>Kontrola /ř.č.18-ř.č.1/</t>
  </si>
  <si>
    <t>Pořízení drobného dlouhodobého majetku (558)</t>
  </si>
  <si>
    <t xml:space="preserve">návrh střednědobého výhledu </t>
  </si>
  <si>
    <t>Střednědobý výhled rozpočtu příspěvkové organizace - návrh</t>
  </si>
  <si>
    <t>Výnosy</t>
  </si>
  <si>
    <t>Příspěvek ze SR</t>
  </si>
  <si>
    <t>Ostatní příjmy z dotačních titulů</t>
  </si>
  <si>
    <t>Vlastní příjmy</t>
  </si>
  <si>
    <t>z toho:</t>
  </si>
  <si>
    <t>Příspěvek  od zřizovatele</t>
  </si>
  <si>
    <t>provoz</t>
  </si>
  <si>
    <t>odpisy</t>
  </si>
  <si>
    <t>opravy a vybavení</t>
  </si>
  <si>
    <t>Náklady</t>
  </si>
  <si>
    <t>provozní (HČ+DČ)</t>
  </si>
  <si>
    <t>osobní</t>
  </si>
  <si>
    <t>rozpočet schválený</t>
  </si>
  <si>
    <t>střednědobý výhled</t>
  </si>
  <si>
    <t>v tis. Kč</t>
  </si>
  <si>
    <t>celkem</t>
  </si>
  <si>
    <t>Vyvěšeno dne:</t>
  </si>
  <si>
    <t>Sejmuto dne:</t>
  </si>
  <si>
    <t>příspěvek na přímé náklady na vzdělávání</t>
  </si>
  <si>
    <t>příspěvek ze SR - (asistenti, soutěže apod.)</t>
  </si>
  <si>
    <t>ostatní dotační tituly z EU</t>
  </si>
  <si>
    <t>ostatní (ÚP apod.)</t>
  </si>
  <si>
    <t>Návrh  v tis. Kč</t>
  </si>
  <si>
    <t>požadavek na investice</t>
  </si>
  <si>
    <t>komentář</t>
  </si>
  <si>
    <t>příspěvek zřizovatele</t>
  </si>
  <si>
    <t>Použití fondů (648)</t>
  </si>
  <si>
    <t>33.</t>
  </si>
  <si>
    <t>34.</t>
  </si>
  <si>
    <t>35.</t>
  </si>
  <si>
    <t>36.</t>
  </si>
  <si>
    <r>
      <t xml:space="preserve">Spotřeba materiálu  </t>
    </r>
    <r>
      <rPr>
        <sz val="9"/>
        <rFont val="Cambria"/>
        <family val="1"/>
      </rPr>
      <t>( 501)</t>
    </r>
  </si>
  <si>
    <r>
      <t xml:space="preserve">Spotřeba energie </t>
    </r>
    <r>
      <rPr>
        <sz val="9"/>
        <rFont val="Cambria"/>
        <family val="1"/>
      </rPr>
      <t>(502)</t>
    </r>
  </si>
  <si>
    <t>Schválil:</t>
  </si>
  <si>
    <t>Zákonné sociální náklady (527)</t>
  </si>
  <si>
    <t>návrh rozpočtu</t>
  </si>
  <si>
    <t>příspěvek na opravy a vybavení</t>
  </si>
  <si>
    <t>požadavek na opravy a vybavení</t>
  </si>
  <si>
    <t>vlastní zdroje</t>
  </si>
  <si>
    <t>Základní škola Jeseník, příspěvková organizace</t>
  </si>
  <si>
    <t>IČO: 70599921</t>
  </si>
  <si>
    <t>Pracoviště:</t>
  </si>
  <si>
    <t>Průchodní</t>
  </si>
  <si>
    <t>iČ: 70599921</t>
  </si>
  <si>
    <r>
      <t xml:space="preserve">Pracoviště: </t>
    </r>
    <r>
      <rPr>
        <b/>
        <sz val="10"/>
        <rFont val="Arial CE"/>
        <family val="0"/>
      </rPr>
      <t>Průchodní</t>
    </r>
  </si>
  <si>
    <r>
      <t xml:space="preserve">Pracoviště: </t>
    </r>
    <r>
      <rPr>
        <b/>
        <sz val="10"/>
        <rFont val="Arial CE"/>
        <family val="0"/>
      </rPr>
      <t>Nábřežní</t>
    </r>
  </si>
  <si>
    <t>IČ: 70599921</t>
  </si>
  <si>
    <r>
      <t xml:space="preserve">Pracoviště: </t>
    </r>
    <r>
      <rPr>
        <b/>
        <sz val="10"/>
        <rFont val="Arial CE"/>
        <family val="0"/>
      </rPr>
      <t>B. Němcové</t>
    </r>
  </si>
  <si>
    <t>Pracoviště B. Němcové</t>
  </si>
  <si>
    <t>Vypracovala:</t>
  </si>
  <si>
    <t>Pracoviště Průchodní</t>
  </si>
  <si>
    <r>
      <t xml:space="preserve">Pracoviště: </t>
    </r>
    <r>
      <rPr>
        <b/>
        <sz val="10"/>
        <rFont val="Cambria"/>
        <family val="1"/>
      </rPr>
      <t>ŠJ - výdejny</t>
    </r>
  </si>
  <si>
    <t>Pracoviště: Školní jídelna - výdejny</t>
  </si>
  <si>
    <r>
      <t xml:space="preserve">Pracoviště: </t>
    </r>
    <r>
      <rPr>
        <b/>
        <sz val="10"/>
        <rFont val="Arial CE"/>
        <family val="0"/>
      </rPr>
      <t>Školní jídelna - výdejny</t>
    </r>
  </si>
  <si>
    <t>Pracoviště: B. Němcové</t>
  </si>
  <si>
    <t>Reprefond (513)</t>
  </si>
  <si>
    <t>Pracoviště: Nábřežní</t>
  </si>
  <si>
    <r>
      <t>z toho:</t>
    </r>
    <r>
      <rPr>
        <sz val="10"/>
        <rFont val="Cambria"/>
        <family val="1"/>
      </rPr>
      <t xml:space="preserve"> úplata </t>
    </r>
  </si>
  <si>
    <r>
      <t>z toho:</t>
    </r>
    <r>
      <rPr>
        <sz val="9"/>
        <rFont val="Cambria"/>
        <family val="1"/>
      </rPr>
      <t xml:space="preserve"> úplata </t>
    </r>
  </si>
  <si>
    <t>Nábřežní</t>
  </si>
  <si>
    <t>Boženy Němcové</t>
  </si>
  <si>
    <t>školní jídelna</t>
  </si>
  <si>
    <t xml:space="preserve">V Jeseníku dne: </t>
  </si>
  <si>
    <t>Schválil:  Mgr. Dominik Liberda</t>
  </si>
  <si>
    <t xml:space="preserve">Vypracovala:  </t>
  </si>
  <si>
    <t xml:space="preserve">Schválil: </t>
  </si>
  <si>
    <t xml:space="preserve">Schválil:  </t>
  </si>
  <si>
    <t xml:space="preserve">Vypracovala: </t>
  </si>
  <si>
    <t>Vypracovala:  Eva Němcová</t>
  </si>
  <si>
    <t>Návrh střednědobého výhledu 2023 - 2025</t>
  </si>
  <si>
    <t>střednědobý výhled rozpočtu 2025</t>
  </si>
  <si>
    <t>příspěvek na sportovní třídy</t>
  </si>
  <si>
    <t>31.</t>
  </si>
  <si>
    <t>sportovní třídy</t>
  </si>
  <si>
    <t>sport</t>
  </si>
  <si>
    <t>Základní škola Jeseník, příspěvková rganizace</t>
  </si>
  <si>
    <t>Návrh střednědobého výhledu 2024 - 2026</t>
  </si>
  <si>
    <t>rozpočet schválený 2023</t>
  </si>
  <si>
    <t>požadavek</t>
  </si>
  <si>
    <t>Návrh střednědobého výhledu 2024- 2026</t>
  </si>
  <si>
    <t>návrh rozpočtu 2024</t>
  </si>
  <si>
    <t>střednědobý výhled rozpočtu 2026</t>
  </si>
  <si>
    <t>Návrh střednědobého výhledu 2024 - 2025</t>
  </si>
  <si>
    <t>atletická dráha a doskočiště</t>
  </si>
  <si>
    <t xml:space="preserve"> klimatizace - hygienicky nepřípustné teploty ve třídách v slunečných jarních a letních dnech (odhad)</t>
  </si>
  <si>
    <t>renovace školní výdejny, úprava systému stravování</t>
  </si>
  <si>
    <t>oprava střechy</t>
  </si>
  <si>
    <t>venkovní žaluzie (rolety)</t>
  </si>
  <si>
    <t>výměna podlahové krytiny ve 2. patře</t>
  </si>
  <si>
    <t>rekonstrukce střechy a kopule hvězdárny (odhad)</t>
  </si>
  <si>
    <t>Nové edukační a herní prvky - areál Voršilek</t>
  </si>
  <si>
    <t>výměna kotelny na budově s TV</t>
  </si>
  <si>
    <t>revitalizace sportovného areálu, výsadba zeleně</t>
  </si>
  <si>
    <t>venkovní žaluzie (rolety) - hygienicky nepřípustné teploty ve třídách  (odhad)</t>
  </si>
  <si>
    <t>rekonstukce střechy</t>
  </si>
  <si>
    <t>Myčka nádobí Nábřežní</t>
  </si>
  <si>
    <t>ohřívač jídla BN</t>
  </si>
  <si>
    <t>doplnění vybavení při změně systému výdeje stravy</t>
  </si>
  <si>
    <t>Malování</t>
  </si>
  <si>
    <t>Opravy a opravy po revizích</t>
  </si>
  <si>
    <t>Výměna podlah (PVC)</t>
  </si>
  <si>
    <t>PC, projektory, tabule</t>
  </si>
  <si>
    <t>Nábytek</t>
  </si>
  <si>
    <t>Opravy po revizích</t>
  </si>
  <si>
    <t>Multifunkční hřiště - nový umělý povrch</t>
  </si>
  <si>
    <t>Nové herní prvky - výměna stávajících dřevěných prvků, mostků</t>
  </si>
  <si>
    <t>Výmeně podlahové krytiny - hlavní budova 1.P</t>
  </si>
  <si>
    <t>výměna povrchu sportoviště</t>
  </si>
  <si>
    <t>Projekt školní zahrada a školní knihovna -( zažádáno o dotaci v rámci IROP)</t>
  </si>
  <si>
    <t>Odborná učebna (zažádáno v IROP)</t>
  </si>
  <si>
    <t>Venkovní učebna, odborné učebny (zažádáno IROP)</t>
  </si>
  <si>
    <t>workoutové hřiště</t>
  </si>
  <si>
    <t>prostory za školou - revitalizace stávající plochy, branky, parkování</t>
  </si>
  <si>
    <t>micí stroj napodlahy</t>
  </si>
  <si>
    <t>Výměna podlahové krytiny - hlavní budova 2.P</t>
  </si>
  <si>
    <t>Úroky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</si>
</sst>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_ ;[Red]\-#,##0\ "/>
    <numFmt numFmtId="168" formatCode="[$-405]d\.\ mmmm\ yyyy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Comic Sans MS"/>
      <family val="4"/>
    </font>
    <font>
      <sz val="14"/>
      <name val="Comic Sans MS"/>
      <family val="4"/>
    </font>
    <font>
      <i/>
      <sz val="10"/>
      <name val="Comic Sans MS"/>
      <family val="4"/>
    </font>
    <font>
      <b/>
      <u val="single"/>
      <sz val="12"/>
      <name val="Comic Sans MS"/>
      <family val="4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color indexed="4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i/>
      <sz val="12"/>
      <name val="Cambria"/>
      <family val="1"/>
    </font>
    <font>
      <i/>
      <sz val="10"/>
      <name val="Cambria"/>
      <family val="1"/>
    </font>
    <font>
      <b/>
      <sz val="8"/>
      <color indexed="8"/>
      <name val="Cambria"/>
      <family val="1"/>
    </font>
    <font>
      <b/>
      <i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B0F0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19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 style="medium">
        <color indexed="19"/>
      </top>
      <bottom style="hair"/>
    </border>
    <border>
      <left>
        <color indexed="63"/>
      </left>
      <right>
        <color indexed="63"/>
      </right>
      <top style="medium">
        <color indexed="19"/>
      </top>
      <bottom style="hair"/>
    </border>
    <border>
      <left style="thick">
        <color indexed="19"/>
      </left>
      <right>
        <color indexed="63"/>
      </right>
      <top style="hair"/>
      <bottom style="hair"/>
    </border>
    <border>
      <left style="medium">
        <color indexed="1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1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/>
      <right style="medium">
        <color indexed="19"/>
      </right>
      <top style="hair"/>
      <bottom>
        <color indexed="63"/>
      </bottom>
    </border>
    <border>
      <left style="hair"/>
      <right style="medium">
        <color indexed="19"/>
      </right>
      <top style="hair"/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>
        <color indexed="63"/>
      </top>
      <bottom style="thin"/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hair"/>
      <right style="medium">
        <color indexed="19"/>
      </right>
      <top style="hair"/>
      <bottom style="hair"/>
    </border>
    <border>
      <left style="medium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hair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theme="9" tint="0.5999600291252136"/>
      </left>
      <right>
        <color indexed="63"/>
      </right>
      <top style="medium">
        <color theme="9" tint="0.5999600291252136"/>
      </top>
      <bottom style="medium">
        <color theme="9" tint="0.5999600291252136"/>
      </bottom>
    </border>
    <border>
      <left>
        <color indexed="63"/>
      </left>
      <right style="medium">
        <color theme="9" tint="0.5999600291252136"/>
      </right>
      <top style="medium">
        <color theme="9" tint="0.5999600291252136"/>
      </top>
      <bottom style="medium">
        <color theme="9" tint="0.5999600291252136"/>
      </bottom>
    </border>
    <border>
      <left style="thin"/>
      <right style="thin"/>
      <top style="hair">
        <color indexed="19"/>
      </top>
      <bottom style="hair">
        <color indexed="1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wrapText="1"/>
    </xf>
    <xf numFmtId="3" fontId="7" fillId="22" borderId="1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1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27" fillId="32" borderId="17" xfId="0" applyFont="1" applyFill="1" applyBorder="1" applyAlignment="1">
      <alignment/>
    </xf>
    <xf numFmtId="0" fontId="27" fillId="32" borderId="17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9" fillId="34" borderId="19" xfId="0" applyFont="1" applyFill="1" applyBorder="1" applyAlignment="1" applyProtection="1">
      <alignment/>
      <protection hidden="1"/>
    </xf>
    <xf numFmtId="0" fontId="31" fillId="34" borderId="0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/>
      <protection hidden="1"/>
    </xf>
    <xf numFmtId="0" fontId="7" fillId="0" borderId="22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9" fillId="0" borderId="25" xfId="0" applyFont="1" applyFill="1" applyBorder="1" applyAlignment="1" applyProtection="1">
      <alignment/>
      <protection hidden="1"/>
    </xf>
    <xf numFmtId="0" fontId="7" fillId="0" borderId="26" xfId="0" applyFont="1" applyFill="1" applyBorder="1" applyAlignment="1" applyProtection="1">
      <alignment/>
      <protection hidden="1"/>
    </xf>
    <xf numFmtId="0" fontId="7" fillId="0" borderId="27" xfId="0" applyFont="1" applyFill="1" applyBorder="1" applyAlignment="1" applyProtection="1">
      <alignment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9" fillId="35" borderId="29" xfId="0" applyFont="1" applyFill="1" applyBorder="1" applyAlignment="1" applyProtection="1">
      <alignment/>
      <protection hidden="1"/>
    </xf>
    <xf numFmtId="0" fontId="31" fillId="34" borderId="30" xfId="0" applyFont="1" applyFill="1" applyBorder="1" applyAlignment="1" applyProtection="1">
      <alignment/>
      <protection hidden="1"/>
    </xf>
    <xf numFmtId="0" fontId="31" fillId="34" borderId="31" xfId="0" applyFont="1" applyFill="1" applyBorder="1" applyAlignment="1" applyProtection="1">
      <alignment/>
      <protection hidden="1"/>
    </xf>
    <xf numFmtId="0" fontId="7" fillId="0" borderId="32" xfId="0" applyFont="1" applyFill="1" applyBorder="1" applyAlignment="1" applyProtection="1">
      <alignment/>
      <protection hidden="1"/>
    </xf>
    <xf numFmtId="0" fontId="7" fillId="0" borderId="33" xfId="0" applyFont="1" applyFill="1" applyBorder="1" applyAlignment="1" applyProtection="1">
      <alignment/>
      <protection hidden="1"/>
    </xf>
    <xf numFmtId="0" fontId="9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7" fillId="0" borderId="34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35" xfId="0" applyFont="1" applyFill="1" applyBorder="1" applyAlignment="1" applyProtection="1">
      <alignment/>
      <protection hidden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 vertical="center"/>
    </xf>
    <xf numFmtId="0" fontId="32" fillId="36" borderId="17" xfId="0" applyFont="1" applyFill="1" applyBorder="1" applyAlignment="1">
      <alignment horizontal="right"/>
    </xf>
    <xf numFmtId="0" fontId="32" fillId="33" borderId="17" xfId="0" applyFont="1" applyFill="1" applyBorder="1" applyAlignment="1">
      <alignment horizontal="right"/>
    </xf>
    <xf numFmtId="0" fontId="9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9" fillId="33" borderId="17" xfId="0" applyFont="1" applyFill="1" applyBorder="1" applyAlignment="1">
      <alignment horizontal="right" vertical="center" wrapText="1"/>
    </xf>
    <xf numFmtId="0" fontId="9" fillId="0" borderId="17" xfId="0" applyFont="1" applyBorder="1" applyAlignment="1">
      <alignment/>
    </xf>
    <xf numFmtId="0" fontId="32" fillId="36" borderId="17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right"/>
    </xf>
    <xf numFmtId="0" fontId="32" fillId="33" borderId="17" xfId="0" applyFont="1" applyFill="1" applyBorder="1" applyAlignment="1">
      <alignment horizontal="left"/>
    </xf>
    <xf numFmtId="0" fontId="8" fillId="0" borderId="24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/>
      <protection hidden="1"/>
    </xf>
    <xf numFmtId="0" fontId="34" fillId="0" borderId="25" xfId="0" applyFont="1" applyFill="1" applyBorder="1" applyAlignment="1" applyProtection="1">
      <alignment/>
      <protection hidden="1"/>
    </xf>
    <xf numFmtId="0" fontId="8" fillId="0" borderId="27" xfId="0" applyFont="1" applyFill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/>
      <protection hidden="1"/>
    </xf>
    <xf numFmtId="0" fontId="34" fillId="34" borderId="30" xfId="0" applyFont="1" applyFill="1" applyBorder="1" applyAlignment="1" applyProtection="1">
      <alignment/>
      <protection hidden="1"/>
    </xf>
    <xf numFmtId="0" fontId="34" fillId="34" borderId="31" xfId="0" applyFont="1" applyFill="1" applyBorder="1" applyAlignment="1" applyProtection="1">
      <alignment/>
      <protection hidden="1"/>
    </xf>
    <xf numFmtId="0" fontId="34" fillId="0" borderId="25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/>
      <protection hidden="1"/>
    </xf>
    <xf numFmtId="0" fontId="8" fillId="0" borderId="34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59" fillId="0" borderId="26" xfId="0" applyFont="1" applyFill="1" applyBorder="1" applyAlignment="1" applyProtection="1">
      <alignment/>
      <protection hidden="1"/>
    </xf>
    <xf numFmtId="0" fontId="59" fillId="0" borderId="25" xfId="0" applyFont="1" applyFill="1" applyBorder="1" applyAlignment="1" applyProtection="1">
      <alignment/>
      <protection hidden="1"/>
    </xf>
    <xf numFmtId="0" fontId="9" fillId="33" borderId="17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36" xfId="0" applyFont="1" applyFill="1" applyBorder="1" applyAlignment="1" applyProtection="1">
      <alignment/>
      <protection hidden="1"/>
    </xf>
    <xf numFmtId="0" fontId="7" fillId="0" borderId="37" xfId="0" applyFont="1" applyFill="1" applyBorder="1" applyAlignment="1" applyProtection="1">
      <alignment/>
      <protection hidden="1"/>
    </xf>
    <xf numFmtId="4" fontId="9" fillId="0" borderId="38" xfId="0" applyNumberFormat="1" applyFont="1" applyFill="1" applyBorder="1" applyAlignment="1" applyProtection="1">
      <alignment/>
      <protection locked="0"/>
    </xf>
    <xf numFmtId="4" fontId="7" fillId="0" borderId="33" xfId="0" applyNumberFormat="1" applyFont="1" applyFill="1" applyBorder="1" applyAlignment="1" applyProtection="1">
      <alignment/>
      <protection locked="0"/>
    </xf>
    <xf numFmtId="4" fontId="7" fillId="0" borderId="39" xfId="0" applyNumberFormat="1" applyFont="1" applyFill="1" applyBorder="1" applyAlignment="1" applyProtection="1">
      <alignment/>
      <protection locked="0"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Fill="1" applyBorder="1" applyAlignment="1" applyProtection="1">
      <alignment/>
      <protection locked="0"/>
    </xf>
    <xf numFmtId="4" fontId="7" fillId="33" borderId="42" xfId="0" applyNumberFormat="1" applyFont="1" applyFill="1" applyBorder="1" applyAlignment="1">
      <alignment/>
    </xf>
    <xf numFmtId="4" fontId="7" fillId="0" borderId="42" xfId="0" applyNumberFormat="1" applyFont="1" applyBorder="1" applyAlignment="1">
      <alignment/>
    </xf>
    <xf numFmtId="4" fontId="7" fillId="33" borderId="33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43" xfId="0" applyNumberFormat="1" applyFont="1" applyFill="1" applyBorder="1" applyAlignment="1" applyProtection="1">
      <alignment/>
      <protection locked="0"/>
    </xf>
    <xf numFmtId="4" fontId="7" fillId="33" borderId="44" xfId="0" applyNumberFormat="1" applyFont="1" applyFill="1" applyBorder="1" applyAlignment="1">
      <alignment/>
    </xf>
    <xf numFmtId="4" fontId="7" fillId="0" borderId="38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34" fillId="0" borderId="38" xfId="0" applyNumberFormat="1" applyFont="1" applyFill="1" applyBorder="1" applyAlignment="1" applyProtection="1">
      <alignment/>
      <protection locked="0"/>
    </xf>
    <xf numFmtId="4" fontId="8" fillId="0" borderId="41" xfId="0" applyNumberFormat="1" applyFont="1" applyFill="1" applyBorder="1" applyAlignment="1" applyProtection="1">
      <alignment/>
      <protection locked="0"/>
    </xf>
    <xf numFmtId="4" fontId="8" fillId="33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39" xfId="0" applyNumberFormat="1" applyFont="1" applyFill="1" applyBorder="1" applyAlignment="1" applyProtection="1">
      <alignment/>
      <protection locked="0"/>
    </xf>
    <xf numFmtId="4" fontId="8" fillId="33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43" xfId="0" applyNumberFormat="1" applyFont="1" applyFill="1" applyBorder="1" applyAlignment="1" applyProtection="1">
      <alignment/>
      <protection locked="0"/>
    </xf>
    <xf numFmtId="4" fontId="8" fillId="33" borderId="44" xfId="0" applyNumberFormat="1" applyFont="1" applyFill="1" applyBorder="1" applyAlignment="1">
      <alignment/>
    </xf>
    <xf numFmtId="4" fontId="8" fillId="0" borderId="38" xfId="0" applyNumberFormat="1" applyFont="1" applyBorder="1" applyAlignment="1">
      <alignment/>
    </xf>
    <xf numFmtId="4" fontId="34" fillId="0" borderId="35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4" fontId="8" fillId="33" borderId="47" xfId="0" applyNumberFormat="1" applyFont="1" applyFill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4" fontId="8" fillId="0" borderId="33" xfId="0" applyNumberFormat="1" applyFont="1" applyFill="1" applyBorder="1" applyAlignment="1" applyProtection="1">
      <alignment/>
      <protection locked="0"/>
    </xf>
    <xf numFmtId="0" fontId="8" fillId="0" borderId="49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7" fillId="0" borderId="49" xfId="0" applyFont="1" applyFill="1" applyBorder="1" applyAlignment="1" applyProtection="1">
      <alignment/>
      <protection hidden="1"/>
    </xf>
    <xf numFmtId="0" fontId="32" fillId="0" borderId="18" xfId="0" applyFont="1" applyFill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3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6" fillId="33" borderId="17" xfId="0" applyFont="1" applyFill="1" applyBorder="1" applyAlignment="1">
      <alignment horizontal="right"/>
    </xf>
    <xf numFmtId="0" fontId="36" fillId="0" borderId="17" xfId="0" applyFont="1" applyFill="1" applyBorder="1" applyAlignment="1">
      <alignment horizontal="right"/>
    </xf>
    <xf numFmtId="0" fontId="36" fillId="36" borderId="17" xfId="0" applyFont="1" applyFill="1" applyBorder="1" applyAlignment="1">
      <alignment horizontal="right"/>
    </xf>
    <xf numFmtId="0" fontId="36" fillId="33" borderId="17" xfId="0" applyFont="1" applyFill="1" applyBorder="1" applyAlignment="1">
      <alignment horizontal="left"/>
    </xf>
    <xf numFmtId="0" fontId="36" fillId="36" borderId="17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left"/>
    </xf>
    <xf numFmtId="0" fontId="36" fillId="0" borderId="17" xfId="0" applyFont="1" applyBorder="1" applyAlignment="1">
      <alignment/>
    </xf>
    <xf numFmtId="0" fontId="36" fillId="0" borderId="17" xfId="0" applyFont="1" applyBorder="1" applyAlignment="1">
      <alignment horizontal="right"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9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34" borderId="50" xfId="0" applyFont="1" applyFill="1" applyBorder="1" applyAlignment="1" applyProtection="1">
      <alignment/>
      <protection hidden="1"/>
    </xf>
    <xf numFmtId="4" fontId="8" fillId="0" borderId="42" xfId="0" applyNumberFormat="1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/>
      <protection hidden="1"/>
    </xf>
    <xf numFmtId="4" fontId="34" fillId="22" borderId="35" xfId="0" applyNumberFormat="1" applyFont="1" applyFill="1" applyBorder="1" applyAlignment="1">
      <alignment/>
    </xf>
    <xf numFmtId="4" fontId="9" fillId="22" borderId="38" xfId="0" applyNumberFormat="1" applyFont="1" applyFill="1" applyBorder="1" applyAlignment="1" applyProtection="1">
      <alignment/>
      <protection locked="0"/>
    </xf>
    <xf numFmtId="4" fontId="8" fillId="22" borderId="33" xfId="0" applyNumberFormat="1" applyFont="1" applyFill="1" applyBorder="1" applyAlignment="1">
      <alignment/>
    </xf>
    <xf numFmtId="4" fontId="8" fillId="22" borderId="42" xfId="0" applyNumberFormat="1" applyFont="1" applyFill="1" applyBorder="1" applyAlignment="1">
      <alignment/>
    </xf>
    <xf numFmtId="4" fontId="7" fillId="22" borderId="33" xfId="0" applyNumberFormat="1" applyFont="1" applyFill="1" applyBorder="1" applyAlignment="1">
      <alignment/>
    </xf>
    <xf numFmtId="4" fontId="7" fillId="22" borderId="42" xfId="0" applyNumberFormat="1" applyFont="1" applyFill="1" applyBorder="1" applyAlignment="1">
      <alignment/>
    </xf>
    <xf numFmtId="4" fontId="8" fillId="22" borderId="41" xfId="0" applyNumberFormat="1" applyFont="1" applyFill="1" applyBorder="1" applyAlignment="1" applyProtection="1">
      <alignment/>
      <protection locked="0"/>
    </xf>
    <xf numFmtId="0" fontId="9" fillId="22" borderId="25" xfId="0" applyFont="1" applyFill="1" applyBorder="1" applyAlignment="1" applyProtection="1">
      <alignment/>
      <protection hidden="1"/>
    </xf>
    <xf numFmtId="4" fontId="34" fillId="22" borderId="41" xfId="0" applyNumberFormat="1" applyFont="1" applyFill="1" applyBorder="1" applyAlignment="1" applyProtection="1">
      <alignment/>
      <protection locked="0"/>
    </xf>
    <xf numFmtId="4" fontId="34" fillId="22" borderId="42" xfId="0" applyNumberFormat="1" applyFont="1" applyFill="1" applyBorder="1" applyAlignment="1" applyProtection="1">
      <alignment/>
      <protection locked="0"/>
    </xf>
    <xf numFmtId="0" fontId="7" fillId="22" borderId="25" xfId="0" applyFont="1" applyFill="1" applyBorder="1" applyAlignment="1" applyProtection="1">
      <alignment/>
      <protection hidden="1"/>
    </xf>
    <xf numFmtId="4" fontId="34" fillId="22" borderId="42" xfId="0" applyNumberFormat="1" applyFont="1" applyFill="1" applyBorder="1" applyAlignment="1">
      <alignment/>
    </xf>
    <xf numFmtId="4" fontId="34" fillId="22" borderId="41" xfId="0" applyNumberFormat="1" applyFont="1" applyFill="1" applyBorder="1" applyAlignment="1">
      <alignment/>
    </xf>
    <xf numFmtId="0" fontId="34" fillId="22" borderId="25" xfId="0" applyFont="1" applyFill="1" applyBorder="1" applyAlignment="1" applyProtection="1">
      <alignment/>
      <protection hidden="1"/>
    </xf>
    <xf numFmtId="0" fontId="8" fillId="22" borderId="25" xfId="0" applyFont="1" applyFill="1" applyBorder="1" applyAlignment="1" applyProtection="1">
      <alignment/>
      <protection hidden="1"/>
    </xf>
    <xf numFmtId="0" fontId="7" fillId="33" borderId="28" xfId="0" applyFont="1" applyFill="1" applyBorder="1" applyAlignment="1" applyProtection="1">
      <alignment/>
      <protection hidden="1"/>
    </xf>
    <xf numFmtId="4" fontId="8" fillId="33" borderId="45" xfId="0" applyNumberFormat="1" applyFont="1" applyFill="1" applyBorder="1" applyAlignment="1">
      <alignment/>
    </xf>
    <xf numFmtId="4" fontId="8" fillId="33" borderId="40" xfId="0" applyNumberFormat="1" applyFont="1" applyFill="1" applyBorder="1" applyAlignment="1">
      <alignment/>
    </xf>
    <xf numFmtId="4" fontId="9" fillId="22" borderId="41" xfId="0" applyNumberFormat="1" applyFont="1" applyFill="1" applyBorder="1" applyAlignment="1" applyProtection="1">
      <alignment/>
      <protection locked="0"/>
    </xf>
    <xf numFmtId="4" fontId="9" fillId="22" borderId="42" xfId="0" applyNumberFormat="1" applyFont="1" applyFill="1" applyBorder="1" applyAlignment="1" applyProtection="1">
      <alignment/>
      <protection locked="0"/>
    </xf>
    <xf numFmtId="4" fontId="9" fillId="22" borderId="41" xfId="0" applyNumberFormat="1" applyFont="1" applyFill="1" applyBorder="1" applyAlignment="1">
      <alignment/>
    </xf>
    <xf numFmtId="4" fontId="9" fillId="22" borderId="42" xfId="0" applyNumberFormat="1" applyFont="1" applyFill="1" applyBorder="1" applyAlignment="1">
      <alignment/>
    </xf>
    <xf numFmtId="0" fontId="9" fillId="32" borderId="17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/>
    </xf>
    <xf numFmtId="3" fontId="9" fillId="7" borderId="17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0" fontId="32" fillId="37" borderId="17" xfId="0" applyFont="1" applyFill="1" applyBorder="1" applyAlignment="1">
      <alignment horizontal="right"/>
    </xf>
    <xf numFmtId="0" fontId="7" fillId="22" borderId="17" xfId="0" applyFont="1" applyFill="1" applyBorder="1" applyAlignment="1">
      <alignment/>
    </xf>
    <xf numFmtId="0" fontId="32" fillId="37" borderId="18" xfId="0" applyFont="1" applyFill="1" applyBorder="1" applyAlignment="1">
      <alignment/>
    </xf>
    <xf numFmtId="0" fontId="9" fillId="22" borderId="17" xfId="0" applyFont="1" applyFill="1" applyBorder="1" applyAlignment="1">
      <alignment/>
    </xf>
    <xf numFmtId="0" fontId="37" fillId="33" borderId="17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 applyProtection="1">
      <alignment/>
      <protection locked="0"/>
    </xf>
    <xf numFmtId="3" fontId="8" fillId="0" borderId="39" xfId="0" applyNumberFormat="1" applyFont="1" applyFill="1" applyBorder="1" applyAlignment="1" applyProtection="1">
      <alignment/>
      <protection locked="0"/>
    </xf>
    <xf numFmtId="3" fontId="8" fillId="22" borderId="39" xfId="0" applyNumberFormat="1" applyFont="1" applyFill="1" applyBorder="1" applyAlignment="1" applyProtection="1">
      <alignment/>
      <protection locked="0"/>
    </xf>
    <xf numFmtId="3" fontId="8" fillId="0" borderId="43" xfId="0" applyNumberFormat="1" applyFont="1" applyFill="1" applyBorder="1" applyAlignment="1" applyProtection="1">
      <alignment/>
      <protection locked="0"/>
    </xf>
    <xf numFmtId="3" fontId="8" fillId="22" borderId="33" xfId="0" applyNumberFormat="1" applyFont="1" applyFill="1" applyBorder="1" applyAlignment="1">
      <alignment/>
    </xf>
    <xf numFmtId="3" fontId="8" fillId="22" borderId="42" xfId="0" applyNumberFormat="1" applyFont="1" applyFill="1" applyBorder="1" applyAlignment="1">
      <alignment/>
    </xf>
    <xf numFmtId="3" fontId="8" fillId="7" borderId="42" xfId="0" applyNumberFormat="1" applyFont="1" applyFill="1" applyBorder="1" applyAlignment="1">
      <alignment/>
    </xf>
    <xf numFmtId="4" fontId="8" fillId="33" borderId="51" xfId="0" applyNumberFormat="1" applyFont="1" applyFill="1" applyBorder="1" applyAlignment="1">
      <alignment/>
    </xf>
    <xf numFmtId="4" fontId="7" fillId="33" borderId="51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4" fontId="7" fillId="0" borderId="51" xfId="0" applyNumberFormat="1" applyFont="1" applyBorder="1" applyAlignment="1">
      <alignment/>
    </xf>
    <xf numFmtId="4" fontId="8" fillId="33" borderId="41" xfId="0" applyNumberFormat="1" applyFont="1" applyFill="1" applyBorder="1" applyAlignment="1" applyProtection="1">
      <alignment/>
      <protection locked="0"/>
    </xf>
    <xf numFmtId="4" fontId="8" fillId="33" borderId="42" xfId="0" applyNumberFormat="1" applyFont="1" applyFill="1" applyBorder="1" applyAlignment="1" applyProtection="1">
      <alignment/>
      <protection locked="0"/>
    </xf>
    <xf numFmtId="4" fontId="8" fillId="0" borderId="51" xfId="0" applyNumberFormat="1" applyFont="1" applyFill="1" applyBorder="1" applyAlignment="1" applyProtection="1">
      <alignment/>
      <protection locked="0"/>
    </xf>
    <xf numFmtId="4" fontId="8" fillId="7" borderId="42" xfId="0" applyNumberFormat="1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33" xfId="0" applyNumberFormat="1" applyFont="1" applyFill="1" applyBorder="1" applyAlignment="1">
      <alignment/>
    </xf>
    <xf numFmtId="4" fontId="7" fillId="7" borderId="42" xfId="0" applyNumberFormat="1" applyFont="1" applyFill="1" applyBorder="1" applyAlignment="1">
      <alignment/>
    </xf>
    <xf numFmtId="4" fontId="7" fillId="7" borderId="47" xfId="0" applyNumberFormat="1" applyFont="1" applyFill="1" applyBorder="1" applyAlignment="1">
      <alignment/>
    </xf>
    <xf numFmtId="4" fontId="7" fillId="7" borderId="33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3" fontId="7" fillId="33" borderId="54" xfId="0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32" borderId="17" xfId="0" applyFont="1" applyFill="1" applyBorder="1" applyAlignment="1">
      <alignment horizontal="center"/>
    </xf>
    <xf numFmtId="0" fontId="27" fillId="32" borderId="18" xfId="0" applyFont="1" applyFill="1" applyBorder="1" applyAlignment="1" applyProtection="1">
      <alignment/>
      <protection locked="0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0" fillId="32" borderId="0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>
      <alignment/>
    </xf>
    <xf numFmtId="0" fontId="29" fillId="32" borderId="15" xfId="0" applyFont="1" applyFill="1" applyBorder="1" applyAlignment="1">
      <alignment horizontal="left" vertical="center"/>
    </xf>
    <xf numFmtId="0" fontId="29" fillId="32" borderId="16" xfId="0" applyFont="1" applyFill="1" applyBorder="1" applyAlignment="1">
      <alignment horizontal="center"/>
    </xf>
    <xf numFmtId="0" fontId="27" fillId="32" borderId="16" xfId="0" applyFont="1" applyFill="1" applyBorder="1" applyAlignment="1">
      <alignment/>
    </xf>
    <xf numFmtId="4" fontId="8" fillId="0" borderId="41" xfId="0" applyNumberFormat="1" applyFont="1" applyFill="1" applyBorder="1" applyAlignment="1" applyProtection="1">
      <alignment/>
      <protection locked="0"/>
    </xf>
    <xf numFmtId="4" fontId="8" fillId="0" borderId="39" xfId="0" applyNumberFormat="1" applyFont="1" applyFill="1" applyBorder="1" applyAlignment="1" applyProtection="1">
      <alignment/>
      <protection locked="0"/>
    </xf>
    <xf numFmtId="4" fontId="8" fillId="22" borderId="42" xfId="0" applyNumberFormat="1" applyFont="1" applyFill="1" applyBorder="1" applyAlignment="1" applyProtection="1">
      <alignment/>
      <protection locked="0"/>
    </xf>
    <xf numFmtId="4" fontId="8" fillId="0" borderId="43" xfId="0" applyNumberFormat="1" applyFont="1" applyFill="1" applyBorder="1" applyAlignment="1" applyProtection="1">
      <alignment/>
      <protection locked="0"/>
    </xf>
    <xf numFmtId="0" fontId="32" fillId="0" borderId="17" xfId="0" applyFont="1" applyBorder="1" applyAlignment="1">
      <alignment horizontal="left"/>
    </xf>
    <xf numFmtId="3" fontId="8" fillId="0" borderId="55" xfId="0" applyNumberFormat="1" applyFont="1" applyFill="1" applyBorder="1" applyAlignment="1" applyProtection="1">
      <alignment/>
      <protection locked="0"/>
    </xf>
    <xf numFmtId="3" fontId="8" fillId="33" borderId="56" xfId="0" applyNumberFormat="1" applyFont="1" applyFill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46" xfId="0" applyNumberFormat="1" applyFont="1" applyFill="1" applyBorder="1" applyAlignment="1" applyProtection="1">
      <alignment/>
      <protection locked="0"/>
    </xf>
    <xf numFmtId="3" fontId="8" fillId="33" borderId="47" xfId="0" applyNumberFormat="1" applyFont="1" applyFill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1" xfId="0" applyNumberFormat="1" applyFont="1" applyFill="1" applyBorder="1" applyAlignment="1" applyProtection="1">
      <alignment/>
      <protection locked="0"/>
    </xf>
    <xf numFmtId="3" fontId="8" fillId="33" borderId="42" xfId="0" applyNumberFormat="1" applyFont="1" applyFill="1" applyBorder="1" applyAlignment="1">
      <alignment/>
    </xf>
    <xf numFmtId="3" fontId="8" fillId="0" borderId="42" xfId="0" applyNumberFormat="1" applyFont="1" applyBorder="1" applyAlignment="1">
      <alignment/>
    </xf>
    <xf numFmtId="4" fontId="7" fillId="0" borderId="33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32" borderId="15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left"/>
    </xf>
    <xf numFmtId="0" fontId="3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 shrinkToFit="1"/>
      <protection hidden="1"/>
    </xf>
    <xf numFmtId="0" fontId="9" fillId="34" borderId="30" xfId="0" applyFont="1" applyFill="1" applyBorder="1" applyAlignment="1" applyProtection="1">
      <alignment shrinkToFit="1"/>
      <protection hidden="1"/>
    </xf>
    <xf numFmtId="0" fontId="9" fillId="34" borderId="31" xfId="0" applyFont="1" applyFill="1" applyBorder="1" applyAlignment="1" applyProtection="1">
      <alignment shrinkToFit="1"/>
      <protection hidden="1"/>
    </xf>
    <xf numFmtId="0" fontId="7" fillId="0" borderId="58" xfId="0" applyFont="1" applyFill="1" applyBorder="1" applyAlignment="1" applyProtection="1">
      <alignment vertical="top" wrapText="1"/>
      <protection/>
    </xf>
    <xf numFmtId="0" fontId="7" fillId="0" borderId="58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34" fillId="0" borderId="25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 shrinkToFit="1"/>
      <protection hidden="1"/>
    </xf>
    <xf numFmtId="0" fontId="34" fillId="34" borderId="30" xfId="0" applyFont="1" applyFill="1" applyBorder="1" applyAlignment="1" applyProtection="1">
      <alignment shrinkToFit="1"/>
      <protection hidden="1"/>
    </xf>
    <xf numFmtId="0" fontId="34" fillId="34" borderId="31" xfId="0" applyFont="1" applyFill="1" applyBorder="1" applyAlignment="1" applyProtection="1">
      <alignment shrinkToFit="1"/>
      <protection hidden="1"/>
    </xf>
    <xf numFmtId="0" fontId="32" fillId="37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32" fillId="37" borderId="63" xfId="0" applyFont="1" applyFill="1" applyBorder="1" applyAlignment="1">
      <alignment horizontal="center" vertical="center"/>
    </xf>
    <xf numFmtId="0" fontId="33" fillId="37" borderId="17" xfId="0" applyFont="1" applyFill="1" applyBorder="1" applyAlignment="1">
      <alignment horizontal="left"/>
    </xf>
    <xf numFmtId="0" fontId="32" fillId="37" borderId="17" xfId="0" applyFont="1" applyFill="1" applyBorder="1" applyAlignment="1">
      <alignment horizontal="left" vertical="center"/>
    </xf>
    <xf numFmtId="0" fontId="32" fillId="0" borderId="17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2" fillId="37" borderId="63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2" fillId="37" borderId="17" xfId="0" applyFont="1" applyFill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2" fillId="0" borderId="15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2" fillId="37" borderId="15" xfId="0" applyFont="1" applyFill="1" applyBorder="1" applyAlignment="1">
      <alignment horizontal="left"/>
    </xf>
    <xf numFmtId="0" fontId="32" fillId="37" borderId="16" xfId="0" applyFont="1" applyFill="1" applyBorder="1" applyAlignment="1">
      <alignment horizontal="left"/>
    </xf>
    <xf numFmtId="0" fontId="32" fillId="37" borderId="18" xfId="0" applyFont="1" applyFill="1" applyBorder="1" applyAlignment="1">
      <alignment horizontal="left"/>
    </xf>
    <xf numFmtId="0" fontId="32" fillId="37" borderId="64" xfId="0" applyFont="1" applyFill="1" applyBorder="1" applyAlignment="1">
      <alignment horizontal="left" vertical="center"/>
    </xf>
    <xf numFmtId="0" fontId="32" fillId="37" borderId="65" xfId="0" applyFont="1" applyFill="1" applyBorder="1" applyAlignment="1">
      <alignment horizontal="left" vertical="center"/>
    </xf>
    <xf numFmtId="0" fontId="32" fillId="37" borderId="66" xfId="0" applyFont="1" applyFill="1" applyBorder="1" applyAlignment="1">
      <alignment horizontal="left" vertical="center"/>
    </xf>
    <xf numFmtId="0" fontId="32" fillId="37" borderId="67" xfId="0" applyFont="1" applyFill="1" applyBorder="1" applyAlignment="1">
      <alignment horizontal="left" vertical="center"/>
    </xf>
    <xf numFmtId="0" fontId="32" fillId="37" borderId="62" xfId="0" applyFont="1" applyFill="1" applyBorder="1" applyAlignment="1">
      <alignment horizontal="left" vertical="center"/>
    </xf>
    <xf numFmtId="0" fontId="32" fillId="37" borderId="68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/>
    </xf>
    <xf numFmtId="0" fontId="32" fillId="37" borderId="11" xfId="0" applyFont="1" applyFill="1" applyBorder="1" applyAlignment="1">
      <alignment horizontal="center"/>
    </xf>
    <xf numFmtId="0" fontId="32" fillId="37" borderId="63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/>
    </xf>
    <xf numFmtId="0" fontId="40" fillId="37" borderId="63" xfId="0" applyFont="1" applyFill="1" applyBorder="1" applyAlignment="1">
      <alignment horizontal="center"/>
    </xf>
    <xf numFmtId="0" fontId="41" fillId="22" borderId="16" xfId="0" applyFont="1" applyFill="1" applyBorder="1" applyAlignment="1">
      <alignment horizontal="center" vertical="center"/>
    </xf>
    <xf numFmtId="0" fontId="41" fillId="22" borderId="18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/>
    </xf>
    <xf numFmtId="0" fontId="7" fillId="0" borderId="6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7" fillId="32" borderId="17" xfId="0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7" borderId="72" xfId="0" applyFont="1" applyFill="1" applyBorder="1" applyAlignment="1">
      <alignment horizontal="center"/>
    </xf>
    <xf numFmtId="0" fontId="7" fillId="7" borderId="73" xfId="0" applyFont="1" applyFill="1" applyBorder="1" applyAlignment="1">
      <alignment horizontal="center"/>
    </xf>
    <xf numFmtId="3" fontId="8" fillId="0" borderId="55" xfId="0" applyNumberFormat="1" applyFont="1" applyFill="1" applyBorder="1" applyAlignment="1" applyProtection="1">
      <alignment/>
      <protection locked="0"/>
    </xf>
    <xf numFmtId="3" fontId="8" fillId="0" borderId="46" xfId="0" applyNumberFormat="1" applyFont="1" applyFill="1" applyBorder="1" applyAlignment="1" applyProtection="1">
      <alignment/>
      <protection locked="0"/>
    </xf>
    <xf numFmtId="0" fontId="8" fillId="0" borderId="7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75"/>
  <sheetViews>
    <sheetView zoomScalePageLayoutView="0" workbookViewId="0" topLeftCell="A7">
      <selection activeCell="F44" sqref="F44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5" width="11.375" style="0" customWidth="1"/>
    <col min="6" max="6" width="10.625" style="0" customWidth="1"/>
    <col min="7" max="8" width="11.125" style="0" customWidth="1"/>
  </cols>
  <sheetData>
    <row r="1" spans="1:9" ht="21">
      <c r="A1" s="243" t="s">
        <v>138</v>
      </c>
      <c r="B1" s="243"/>
      <c r="C1" s="243"/>
      <c r="D1" s="243"/>
      <c r="E1" s="243"/>
      <c r="F1" s="243"/>
      <c r="G1" s="243"/>
      <c r="H1" s="243"/>
      <c r="I1" s="5"/>
    </row>
    <row r="2" spans="1:9" ht="16.5">
      <c r="A2" s="244" t="s">
        <v>106</v>
      </c>
      <c r="B2" s="244"/>
      <c r="C2" s="244"/>
      <c r="D2" s="244"/>
      <c r="E2" s="244"/>
      <c r="F2" s="244"/>
      <c r="G2" s="244"/>
      <c r="H2" s="244"/>
      <c r="I2" s="6"/>
    </row>
    <row r="4" spans="1:4" ht="12.75">
      <c r="A4" s="265" t="s">
        <v>78</v>
      </c>
      <c r="B4" s="265"/>
      <c r="C4" s="265"/>
      <c r="D4" s="265"/>
    </row>
    <row r="5" spans="1:8" ht="19.5" customHeight="1">
      <c r="A5" s="245" t="s">
        <v>139</v>
      </c>
      <c r="B5" s="246"/>
      <c r="C5" s="246"/>
      <c r="D5" s="246"/>
      <c r="E5" s="246"/>
      <c r="F5" s="246"/>
      <c r="G5" s="246"/>
      <c r="H5" s="247"/>
    </row>
    <row r="6" spans="1:5" ht="12.75" customHeight="1">
      <c r="A6" s="1" t="s">
        <v>13</v>
      </c>
      <c r="C6" s="2"/>
      <c r="E6" s="2"/>
    </row>
    <row r="7" spans="1:4" ht="16.5" thickBot="1">
      <c r="A7" s="248"/>
      <c r="B7" s="248"/>
      <c r="C7" s="248"/>
      <c r="D7" s="248"/>
    </row>
    <row r="8" spans="1:8" ht="37.5" customHeight="1" thickBot="1">
      <c r="A8" s="249" t="s">
        <v>1</v>
      </c>
      <c r="B8" s="250"/>
      <c r="C8" s="250"/>
      <c r="D8" s="251"/>
      <c r="E8" s="258" t="s">
        <v>140</v>
      </c>
      <c r="F8" s="154" t="s">
        <v>98</v>
      </c>
      <c r="G8" s="260" t="s">
        <v>61</v>
      </c>
      <c r="H8" s="261"/>
    </row>
    <row r="9" spans="1:8" ht="13.5" thickBot="1">
      <c r="A9" s="252"/>
      <c r="B9" s="253"/>
      <c r="C9" s="253"/>
      <c r="D9" s="254"/>
      <c r="E9" s="259"/>
      <c r="F9" s="105">
        <v>2024</v>
      </c>
      <c r="G9" s="105">
        <v>2025</v>
      </c>
      <c r="H9" s="155">
        <v>2026</v>
      </c>
    </row>
    <row r="10" spans="1:8" ht="13.5" thickBot="1">
      <c r="A10" s="255"/>
      <c r="B10" s="256"/>
      <c r="C10" s="256"/>
      <c r="D10" s="257"/>
      <c r="E10" s="262" t="s">
        <v>33</v>
      </c>
      <c r="F10" s="263"/>
      <c r="G10" s="263"/>
      <c r="H10" s="264"/>
    </row>
    <row r="11" spans="1:8" ht="15.75" customHeight="1" thickBot="1">
      <c r="A11" s="157" t="s">
        <v>2</v>
      </c>
      <c r="B11" s="30" t="s">
        <v>34</v>
      </c>
      <c r="C11" s="30"/>
      <c r="D11" s="30"/>
      <c r="E11" s="161">
        <f>E13+E14+E15+E16+E17+E18+E21+E22+E23+E24+E25+E26+E27+E28</f>
        <v>74951</v>
      </c>
      <c r="F11" s="161">
        <f>F13+F14+F15+F16+F17+F18+F21+F22+F23+F24+F25+F26+F27+F28</f>
        <v>79064</v>
      </c>
      <c r="G11" s="161">
        <f>G13+G14+G15+G16+G17+G18+G21+G22+G23+G24+G25+G26+G27+G28</f>
        <v>83705</v>
      </c>
      <c r="H11" s="161">
        <f>H13+H14+H15+H16+H17+H18+H21+H22+H23+H24+H25+H26+H27+H28</f>
        <v>89320</v>
      </c>
    </row>
    <row r="12" spans="1:8" ht="12.75" customHeight="1" thickTop="1">
      <c r="A12" s="39" t="s">
        <v>35</v>
      </c>
      <c r="B12" s="32"/>
      <c r="C12" s="33"/>
      <c r="D12" s="33"/>
      <c r="E12" s="88"/>
      <c r="F12" s="89"/>
      <c r="G12" s="90"/>
      <c r="H12" s="90"/>
    </row>
    <row r="13" spans="1:8" ht="15" customHeight="1">
      <c r="A13" s="35" t="s">
        <v>0</v>
      </c>
      <c r="B13" s="35"/>
      <c r="C13" s="36" t="s">
        <v>94</v>
      </c>
      <c r="D13" s="36"/>
      <c r="E13" s="108">
        <f>SUM(' 1- podrobný rozpis Průchodní'!E13+'1-podrobný rozpis Nábřežní'!E12+'1-podrobný rozpis B.Němcové'!E12+'1 podrobný rozpis ŠJ'!E13)</f>
        <v>1903</v>
      </c>
      <c r="F13" s="108">
        <f>SUM(' 1- podrobný rozpis Průchodní'!F13+'1-podrobný rozpis Nábřežní'!F12+'1-podrobný rozpis B.Němcové'!F12+'1 podrobný rozpis ŠJ'!F13)</f>
        <v>1997</v>
      </c>
      <c r="G13" s="108">
        <f>SUM(' 1- podrobný rozpis Průchodní'!G13+'1-podrobný rozpis Nábřežní'!G12+'1-podrobný rozpis B.Němcové'!G12+'1 podrobný rozpis ŠJ'!G13)</f>
        <v>2130</v>
      </c>
      <c r="H13" s="158">
        <f>SUM(' 1- podrobný rozpis Průchodní'!H13+'1-podrobný rozpis Nábřežní'!H12+'1-podrobný rozpis B.Němcové'!H12+'1 podrobný rozpis ŠJ'!H13)</f>
        <v>2334</v>
      </c>
    </row>
    <row r="14" spans="1:8" ht="15" customHeight="1">
      <c r="A14" s="35" t="s">
        <v>3</v>
      </c>
      <c r="B14" s="35"/>
      <c r="C14" s="36" t="s">
        <v>95</v>
      </c>
      <c r="D14" s="36"/>
      <c r="E14" s="108">
        <f>SUM(' 1- podrobný rozpis Průchodní'!E14+'1-podrobný rozpis Nábřežní'!E13+'1-podrobný rozpis B.Němcové'!E13+'1 podrobný rozpis ŠJ'!E14)</f>
        <v>7000</v>
      </c>
      <c r="F14" s="108">
        <f>SUM(' 1- podrobný rozpis Průchodní'!F14+'1-podrobný rozpis Nábřežní'!F13+'1-podrobný rozpis B.Němcové'!F13+'1 podrobný rozpis ŠJ'!F14)</f>
        <v>6000</v>
      </c>
      <c r="G14" s="108">
        <f>SUM(' 1- podrobný rozpis Průchodní'!G14+'1-podrobný rozpis Nábřežní'!G13+'1-podrobný rozpis B.Němcové'!G13+'1 podrobný rozpis ŠJ'!G14)</f>
        <v>6150</v>
      </c>
      <c r="H14" s="158">
        <f>SUM(' 1- podrobný rozpis Průchodní'!H14+'1-podrobný rozpis Nábřežní'!H13+'1-podrobný rozpis B.Němcové'!H13+'1 podrobný rozpis ŠJ'!H14)</f>
        <v>6300</v>
      </c>
    </row>
    <row r="15" spans="1:8" ht="15" customHeight="1">
      <c r="A15" s="35" t="s">
        <v>4</v>
      </c>
      <c r="B15" s="35"/>
      <c r="C15" s="36" t="s">
        <v>47</v>
      </c>
      <c r="D15" s="36"/>
      <c r="E15" s="108">
        <f>SUM(' 1- podrobný rozpis Průchodní'!E15+'1-podrobný rozpis Nábřežní'!E14+'1-podrobný rozpis B.Němcové'!E14+'1 podrobný rozpis ŠJ'!E15)</f>
        <v>1665</v>
      </c>
      <c r="F15" s="108">
        <f>SUM(' 1- podrobný rozpis Průchodní'!F15+'1-podrobný rozpis Nábřežní'!F14+'1-podrobný rozpis B.Němcové'!F14+'1 podrobný rozpis ŠJ'!F15)</f>
        <v>1983</v>
      </c>
      <c r="G15" s="108">
        <f>SUM(' 1- podrobný rozpis Průchodní'!G15+'1-podrobný rozpis Nábřežní'!G14+'1-podrobný rozpis B.Němcové'!G14+'1 podrobný rozpis ŠJ'!G15)</f>
        <v>2220</v>
      </c>
      <c r="H15" s="158">
        <f>SUM(' 1- podrobný rozpis Průchodní'!H15+'1-podrobný rozpis Nábřežní'!H14+'1-podrobný rozpis B.Němcové'!H14+'1 podrobný rozpis ŠJ'!H15)</f>
        <v>2460</v>
      </c>
    </row>
    <row r="16" spans="1:8" ht="15" customHeight="1">
      <c r="A16" s="35" t="s">
        <v>5</v>
      </c>
      <c r="B16" s="35"/>
      <c r="C16" s="36" t="s">
        <v>46</v>
      </c>
      <c r="D16" s="36"/>
      <c r="E16" s="108">
        <f>SUM(' 1- podrobný rozpis Průchodní'!E16+'1-podrobný rozpis Nábřežní'!E15+'1-podrobný rozpis B.Němcové'!E15+'1 podrobný rozpis ŠJ'!E16)</f>
        <v>53</v>
      </c>
      <c r="F16" s="108">
        <f>SUM(' 1- podrobný rozpis Průchodní'!F16+'1-podrobný rozpis Nábřežní'!F15+'1-podrobný rozpis B.Němcové'!F15+'1 podrobný rozpis ŠJ'!F16)</f>
        <v>133</v>
      </c>
      <c r="G16" s="108">
        <f>SUM(' 1- podrobný rozpis Průchodní'!G16+'1-podrobný rozpis Nábřežní'!G15+'1-podrobný rozpis B.Němcové'!G15+'1 podrobný rozpis ŠJ'!G16)</f>
        <v>136</v>
      </c>
      <c r="H16" s="158">
        <f>SUM(' 1- podrobný rozpis Průchodní'!H16+'1-podrobný rozpis Nábřežní'!H15+'1-podrobný rozpis B.Němcové'!H15+'1 podrobný rozpis ŠJ'!H16)</f>
        <v>161</v>
      </c>
    </row>
    <row r="17" spans="1:8" ht="15" customHeight="1">
      <c r="A17" s="35" t="s">
        <v>6</v>
      </c>
      <c r="B17" s="35"/>
      <c r="C17" s="36" t="s">
        <v>48</v>
      </c>
      <c r="D17" s="36"/>
      <c r="E17" s="108">
        <f>SUM(' 1- podrobný rozpis Průchodní'!E17+'1-podrobný rozpis Nábřežní'!E16+'1-podrobný rozpis B.Němcové'!E16+'1 podrobný rozpis ŠJ'!E17)</f>
        <v>2890</v>
      </c>
      <c r="F17" s="108">
        <f>SUM(' 1- podrobný rozpis Průchodní'!F17+'1-podrobný rozpis Nábřežní'!F16+'1-podrobný rozpis B.Němcové'!F16+'1 podrobný rozpis ŠJ'!F17)</f>
        <v>3240</v>
      </c>
      <c r="G17" s="108">
        <f>SUM(' 1- podrobný rozpis Průchodní'!G17+'1-podrobný rozpis Nábřežní'!G16+'1-podrobný rozpis B.Němcové'!G16+'1 podrobný rozpis ŠJ'!G17)</f>
        <v>3684</v>
      </c>
      <c r="H17" s="158">
        <f>SUM(' 1- podrobný rozpis Průchodní'!H17+'1-podrobný rozpis Nábřežní'!H16+'1-podrobný rozpis B.Němcové'!H16+'1 podrobný rozpis ŠJ'!H17)</f>
        <v>4045</v>
      </c>
    </row>
    <row r="18" spans="1:8" ht="15" customHeight="1">
      <c r="A18" s="35" t="s">
        <v>7</v>
      </c>
      <c r="B18" s="35"/>
      <c r="C18" s="167" t="s">
        <v>36</v>
      </c>
      <c r="D18" s="167"/>
      <c r="E18" s="168">
        <f>SUM(E19:E20)</f>
        <v>42750</v>
      </c>
      <c r="F18" s="168">
        <f>SUM(F19:F20)</f>
        <v>46101</v>
      </c>
      <c r="G18" s="168">
        <f>SUM(G19:G20)</f>
        <v>48578</v>
      </c>
      <c r="H18" s="169">
        <f>SUM(H19:H20)</f>
        <v>51956</v>
      </c>
    </row>
    <row r="19" spans="1:11" ht="15" customHeight="1">
      <c r="A19" s="35" t="s">
        <v>8</v>
      </c>
      <c r="B19" s="35"/>
      <c r="C19" s="37" t="s">
        <v>35</v>
      </c>
      <c r="D19" s="36" t="s">
        <v>37</v>
      </c>
      <c r="E19" s="108">
        <f>SUM(' 1- podrobný rozpis Průchodní'!E19+'1-podrobný rozpis Nábřežní'!E18+'1-podrobný rozpis B.Němcové'!E18+'1 podrobný rozpis ŠJ'!E19)</f>
        <v>42574</v>
      </c>
      <c r="F19" s="108">
        <f>SUM(' 1- podrobný rozpis Průchodní'!F19+'1-podrobný rozpis Nábřežní'!F18+'1-podrobný rozpis B.Němcové'!F18+'1 podrobný rozpis ŠJ'!F19)</f>
        <v>45906</v>
      </c>
      <c r="G19" s="108">
        <f>SUM(' 1- podrobný rozpis Průchodní'!G19+'1-podrobný rozpis Nábřežní'!G18+'1-podrobný rozpis B.Němcové'!G18+'1 podrobný rozpis ŠJ'!G19)</f>
        <v>48363</v>
      </c>
      <c r="H19" s="158">
        <f>SUM(' 1- podrobný rozpis Průchodní'!H19+'1-podrobný rozpis Nábřežní'!H18+'1-podrobný rozpis B.Němcové'!H18+'1 podrobný rozpis ŠJ'!H19)</f>
        <v>51641</v>
      </c>
      <c r="K19" s="135"/>
    </row>
    <row r="20" spans="1:11" ht="15" customHeight="1">
      <c r="A20" s="35" t="s">
        <v>9</v>
      </c>
      <c r="B20" s="35"/>
      <c r="C20" s="36"/>
      <c r="D20" s="36" t="s">
        <v>38</v>
      </c>
      <c r="E20" s="108">
        <f>SUM(' 1- podrobný rozpis Průchodní'!E20+'1-podrobný rozpis Nábřežní'!E19+'1-podrobný rozpis B.Němcové'!E19+'1 podrobný rozpis ŠJ'!E20)</f>
        <v>176</v>
      </c>
      <c r="F20" s="108">
        <f>SUM(' 1- podrobný rozpis Průchodní'!F20+'1-podrobný rozpis Nábřežní'!F19+'1-podrobný rozpis B.Němcové'!F19+'1 podrobný rozpis ŠJ'!F20)</f>
        <v>195</v>
      </c>
      <c r="G20" s="108">
        <f>SUM(' 1- podrobný rozpis Průchodní'!G20+'1-podrobný rozpis Nábřežní'!G19+'1-podrobný rozpis B.Němcové'!G19+'1 podrobný rozpis ŠJ'!G20)</f>
        <v>215</v>
      </c>
      <c r="H20" s="158">
        <f>SUM(' 1- podrobný rozpis Průchodní'!H20+'1-podrobný rozpis Nábřežní'!H19+'1-podrobný rozpis B.Němcové'!H19+'1 podrobný rozpis ŠJ'!H20)</f>
        <v>315</v>
      </c>
      <c r="K20" s="135"/>
    </row>
    <row r="21" spans="1:8" ht="15" customHeight="1">
      <c r="A21" s="35" t="s">
        <v>10</v>
      </c>
      <c r="B21" s="35"/>
      <c r="C21" s="36" t="s">
        <v>49</v>
      </c>
      <c r="D21" s="36"/>
      <c r="E21" s="108">
        <f>SUM(' 1- podrobný rozpis Průchodní'!E21+'1-podrobný rozpis Nábřežní'!E20+'1-podrobný rozpis B.Němcové'!E20+'1 podrobný rozpis ŠJ'!E21)</f>
        <v>14364</v>
      </c>
      <c r="F21" s="108">
        <f>SUM(' 1- podrobný rozpis Průchodní'!F21+'1-podrobný rozpis Nábřežní'!F20+'1-podrobný rozpis B.Němcové'!F20+'1 podrobný rozpis ŠJ'!F21)</f>
        <v>15347</v>
      </c>
      <c r="G21" s="108">
        <f>SUM(' 1- podrobný rozpis Průchodní'!G21+'1-podrobný rozpis Nábřežní'!G20+'1-podrobný rozpis B.Němcové'!G20+'1 podrobný rozpis ŠJ'!G21)</f>
        <v>16317</v>
      </c>
      <c r="H21" s="158">
        <f>SUM(' 1- podrobný rozpis Průchodní'!H21+'1-podrobný rozpis Nábřežní'!H20+'1-podrobný rozpis B.Němcové'!H20+'1 podrobný rozpis ŠJ'!H21)</f>
        <v>17352</v>
      </c>
    </row>
    <row r="22" spans="1:8" ht="15" customHeight="1">
      <c r="A22" s="35" t="s">
        <v>11</v>
      </c>
      <c r="B22" s="35"/>
      <c r="C22" s="36" t="s">
        <v>50</v>
      </c>
      <c r="D22" s="36"/>
      <c r="E22" s="108">
        <f>SUM(' 1- podrobný rozpis Průchodní'!E22+'1-podrobný rozpis Nábřežní'!E21+'1-podrobný rozpis B.Němcové'!E21+'1 podrobný rozpis ŠJ'!E22)</f>
        <v>170</v>
      </c>
      <c r="F22" s="108">
        <f>SUM(' 1- podrobný rozpis Průchodní'!F22+'1-podrobný rozpis Nábřežní'!F21+'1-podrobný rozpis B.Němcové'!F21+'1 podrobný rozpis ŠJ'!F22)</f>
        <v>177</v>
      </c>
      <c r="G22" s="108">
        <f>SUM(' 1- podrobný rozpis Průchodní'!G22+'1-podrobný rozpis Nábřežní'!G21+'1-podrobný rozpis B.Němcové'!G21+'1 podrobný rozpis ŠJ'!G22)</f>
        <v>190</v>
      </c>
      <c r="H22" s="158">
        <f>SUM(' 1- podrobný rozpis Průchodní'!H22+'1-podrobný rozpis Nábřežní'!H21+'1-podrobný rozpis B.Němcové'!H21+'1 podrobný rozpis ŠJ'!H22)</f>
        <v>200</v>
      </c>
    </row>
    <row r="23" spans="1:8" ht="15" customHeight="1">
      <c r="A23" s="35" t="s">
        <v>12</v>
      </c>
      <c r="B23" s="35"/>
      <c r="C23" s="36" t="s">
        <v>97</v>
      </c>
      <c r="D23" s="36"/>
      <c r="E23" s="108">
        <f>SUM(' 1- podrobný rozpis Průchodní'!E23+'1-podrobný rozpis Nábřežní'!E22+'1-podrobný rozpis B.Němcové'!E22+'1 podrobný rozpis ŠJ'!E23)</f>
        <v>973</v>
      </c>
      <c r="F23" s="108">
        <f>SUM(' 1- podrobný rozpis Průchodní'!F23+'1-podrobný rozpis Nábřežní'!F22+'1-podrobný rozpis B.Němcové'!F22+'1 podrobný rozpis ŠJ'!F23)</f>
        <v>1180</v>
      </c>
      <c r="G23" s="108">
        <f>SUM(' 1- podrobný rozpis Průchodní'!G23+'1-podrobný rozpis Nábřežní'!G22+'1-podrobný rozpis B.Němcové'!G22+'1 podrobný rozpis ŠJ'!G23)</f>
        <v>1263</v>
      </c>
      <c r="H23" s="158">
        <f>SUM(' 1- podrobný rozpis Průchodní'!H23+'1-podrobný rozpis Nábřežní'!H22+'1-podrobný rozpis B.Němcové'!H22+'1 podrobný rozpis ŠJ'!H23)</f>
        <v>1336</v>
      </c>
    </row>
    <row r="24" spans="1:8" ht="15" customHeight="1">
      <c r="A24" s="35" t="s">
        <v>14</v>
      </c>
      <c r="B24" s="35"/>
      <c r="C24" s="36" t="s">
        <v>58</v>
      </c>
      <c r="D24" s="36"/>
      <c r="E24" s="108">
        <f>SUM(' 1- podrobný rozpis Průchodní'!E24+'1-podrobný rozpis Nábřežní'!E23+'1-podrobný rozpis B.Němcové'!E23+'1 podrobný rozpis ŠJ'!E24)</f>
        <v>3</v>
      </c>
      <c r="F24" s="108">
        <f>SUM(' 1- podrobný rozpis Průchodní'!F24+'1-podrobný rozpis Nábřežní'!F23+'1-podrobný rozpis B.Němcové'!F23+'1 podrobný rozpis ŠJ'!F24)</f>
        <v>0</v>
      </c>
      <c r="G24" s="108">
        <f>SUM(' 1- podrobný rozpis Průchodní'!G24+'1-podrobný rozpis Nábřežní'!G23+'1-podrobný rozpis B.Němcové'!G23+'1 podrobný rozpis ŠJ'!G24)</f>
        <v>0</v>
      </c>
      <c r="H24" s="158">
        <f>SUM(' 1- podrobný rozpis Průchodní'!H24+'1-podrobný rozpis Nábřežní'!H23+'1-podrobný rozpis B.Němcové'!H23+'1 podrobný rozpis ŠJ'!H24)</f>
        <v>0</v>
      </c>
    </row>
    <row r="25" spans="1:8" ht="15" customHeight="1">
      <c r="A25" s="35" t="s">
        <v>15</v>
      </c>
      <c r="B25" s="35"/>
      <c r="C25" s="38" t="s">
        <v>39</v>
      </c>
      <c r="D25" s="36"/>
      <c r="E25" s="108">
        <f>SUM(' 1- podrobný rozpis Průchodní'!E25+'1-podrobný rozpis Nábřežní'!E24+'1-podrobný rozpis B.Němcové'!E24+'1 podrobný rozpis ŠJ'!E25)</f>
        <v>1</v>
      </c>
      <c r="F25" s="108">
        <f>SUM(' 1- podrobný rozpis Průchodní'!F25+'1-podrobný rozpis Nábřežní'!F24+'1-podrobný rozpis B.Němcové'!F24+'1 podrobný rozpis ŠJ'!F25)</f>
        <v>4</v>
      </c>
      <c r="G25" s="108">
        <f>SUM(' 1- podrobný rozpis Průchodní'!G25+'1-podrobný rozpis Nábřežní'!G24+'1-podrobný rozpis B.Němcové'!G24+'1 podrobný rozpis ŠJ'!G25)</f>
        <v>4</v>
      </c>
      <c r="H25" s="158">
        <f>SUM(' 1- podrobný rozpis Průchodní'!H25+'1-podrobný rozpis Nábřežní'!H24+'1-podrobný rozpis B.Němcové'!H24+'1 podrobný rozpis ŠJ'!H25)</f>
        <v>4</v>
      </c>
    </row>
    <row r="26" spans="1:8" ht="15" customHeight="1">
      <c r="A26" s="35" t="s">
        <v>16</v>
      </c>
      <c r="B26" s="39"/>
      <c r="C26" s="40" t="s">
        <v>51</v>
      </c>
      <c r="D26" s="40"/>
      <c r="E26" s="108">
        <f>SUM(' 1- podrobný rozpis Průchodní'!E26+'1-podrobný rozpis Nábřežní'!E25+'1-podrobný rozpis B.Němcové'!E25+'1 podrobný rozpis ŠJ'!E26)</f>
        <v>684</v>
      </c>
      <c r="F26" s="108">
        <f>SUM(' 1- podrobný rozpis Průchodní'!F26+'1-podrobný rozpis Nábřežní'!F25+'1-podrobný rozpis B.Němcové'!F25+'1 podrobný rozpis ŠJ'!F26)</f>
        <v>222</v>
      </c>
      <c r="G26" s="108">
        <f>SUM(' 1- podrobný rozpis Průchodní'!G26+'1-podrobný rozpis Nábřežní'!G25+'1-podrobný rozpis B.Němcové'!G25+'1 podrobný rozpis ŠJ'!G26)</f>
        <v>240</v>
      </c>
      <c r="H26" s="158">
        <f>SUM(' 1- podrobný rozpis Průchodní'!H26+'1-podrobný rozpis Nábřežní'!H25+'1-podrobný rozpis B.Němcové'!H25+'1 podrobný rozpis ŠJ'!H26)</f>
        <v>270</v>
      </c>
    </row>
    <row r="27" spans="1:8" ht="15" customHeight="1">
      <c r="A27" s="35" t="s">
        <v>17</v>
      </c>
      <c r="B27" s="39"/>
      <c r="C27" s="40" t="s">
        <v>52</v>
      </c>
      <c r="D27" s="40"/>
      <c r="E27" s="108">
        <f>SUM(' 1- podrobný rozpis Průchodní'!E27+'1-podrobný rozpis Nábřežní'!E26+'1-podrobný rozpis B.Němcové'!E26+'1 podrobný rozpis ŠJ'!E27)</f>
        <v>1970</v>
      </c>
      <c r="F27" s="108">
        <f>SUM(' 1- podrobný rozpis Průchodní'!F27+'1-podrobný rozpis Nábřežní'!F26+'1-podrobný rozpis B.Němcové'!F26+'1 podrobný rozpis ŠJ'!F27)</f>
        <v>1965</v>
      </c>
      <c r="G27" s="108">
        <f>SUM(' 1- podrobný rozpis Průchodní'!G27+'1-podrobný rozpis Nábřežní'!G26+'1-podrobný rozpis B.Němcové'!G26+'1 podrobný rozpis ŠJ'!G27)</f>
        <v>1965</v>
      </c>
      <c r="H27" s="158">
        <f>SUM(' 1- podrobný rozpis Průchodní'!H27+'1-podrobný rozpis Nábřežní'!H26+'1-podrobný rozpis B.Němcové'!H26+'1 podrobný rozpis ŠJ'!H27)</f>
        <v>1965</v>
      </c>
    </row>
    <row r="28" spans="1:8" ht="15" customHeight="1" thickBot="1">
      <c r="A28" s="35" t="s">
        <v>18</v>
      </c>
      <c r="B28" s="39"/>
      <c r="C28" s="40" t="s">
        <v>60</v>
      </c>
      <c r="D28" s="40"/>
      <c r="E28" s="108">
        <f>SUM(' 1- podrobný rozpis Průchodní'!E28+'1-podrobný rozpis Nábřežní'!E27+'1-podrobný rozpis B.Němcové'!E27+'1 podrobný rozpis ŠJ'!E28)</f>
        <v>525</v>
      </c>
      <c r="F28" s="108">
        <f>SUM(' 1- podrobný rozpis Průchodní'!F28+'1-podrobný rozpis Nábřežní'!F27+'1-podrobný rozpis B.Němcové'!F27+'1 podrobný rozpis ŠJ'!F28)</f>
        <v>715</v>
      </c>
      <c r="G28" s="108">
        <f>SUM(' 1- podrobný rozpis Průchodní'!G28+'1-podrobný rozpis Nábřežní'!G27+'1-podrobný rozpis B.Němcové'!G27+'1 podrobný rozpis ŠJ'!G28)</f>
        <v>828</v>
      </c>
      <c r="H28" s="158">
        <f>SUM(' 1- podrobný rozpis Průchodní'!H28+'1-podrobný rozpis Nábřežní'!H27+'1-podrobný rozpis B.Němcové'!H27+'1 podrobný rozpis ŠJ'!H28)</f>
        <v>937</v>
      </c>
    </row>
    <row r="29" spans="1:8" ht="15" thickBot="1">
      <c r="A29" s="41" t="s">
        <v>19</v>
      </c>
      <c r="B29" s="42" t="s">
        <v>40</v>
      </c>
      <c r="C29" s="42"/>
      <c r="D29" s="43"/>
      <c r="E29" s="160">
        <f>SUM(E31+E34+E36+E35+E37+E38+E39)</f>
        <v>74951</v>
      </c>
      <c r="F29" s="160">
        <f>SUM(F31+F34+F36+F35+F37+F38+F39)</f>
        <v>79064</v>
      </c>
      <c r="G29" s="160">
        <f>SUM(G31+G34+G36+G35+G37+G38+G39)</f>
        <v>83705</v>
      </c>
      <c r="H29" s="160">
        <f>SUM(H31+H34+H36+H35+H37+H38+H39)</f>
        <v>89320</v>
      </c>
    </row>
    <row r="30" spans="1:8" ht="12.75" customHeight="1">
      <c r="A30" s="159" t="s">
        <v>35</v>
      </c>
      <c r="B30" s="40"/>
      <c r="C30" s="40"/>
      <c r="D30" s="40"/>
      <c r="E30" s="118"/>
      <c r="F30" s="119"/>
      <c r="G30" s="120"/>
      <c r="H30" s="120"/>
    </row>
    <row r="31" spans="1:8" ht="15" customHeight="1">
      <c r="A31" s="45" t="s">
        <v>20</v>
      </c>
      <c r="B31" s="36"/>
      <c r="C31" s="170" t="s">
        <v>41</v>
      </c>
      <c r="D31" s="170"/>
      <c r="E31" s="163">
        <f>SUM(E32:E33)</f>
        <v>0</v>
      </c>
      <c r="F31" s="163">
        <f>SUM(F32:F33)</f>
        <v>320</v>
      </c>
      <c r="G31" s="163">
        <f>SUM(G32:G33)</f>
        <v>320</v>
      </c>
      <c r="H31" s="163">
        <f>SUM(H32:H33)</f>
        <v>320</v>
      </c>
    </row>
    <row r="32" spans="1:8" ht="15" customHeight="1">
      <c r="A32" s="45" t="s">
        <v>21</v>
      </c>
      <c r="B32" s="36"/>
      <c r="C32" s="272" t="s">
        <v>120</v>
      </c>
      <c r="D32" s="273"/>
      <c r="E32" s="108">
        <f>SUM(' 1- podrobný rozpis Průchodní'!E32+'1-podrobný rozpis Nábřežní'!E31+'1-podrobný rozpis B.Němcové'!E31+'1 podrobný rozpis ŠJ'!E32)</f>
        <v>0</v>
      </c>
      <c r="F32" s="108">
        <f>SUM(' 1- podrobný rozpis Průchodní'!F32+'1-podrobný rozpis Nábřežní'!F31+'1-podrobný rozpis B.Němcové'!F31+'1 podrobný rozpis ŠJ'!F32)</f>
        <v>320</v>
      </c>
      <c r="G32" s="108">
        <f>SUM(' 1- podrobný rozpis Průchodní'!G32+'1-podrobný rozpis Nábřežní'!G31+'1-podrobný rozpis B.Němcové'!G31+'1 podrobný rozpis ŠJ'!G32)</f>
        <v>320</v>
      </c>
      <c r="H32" s="158">
        <f>SUM(' 1- podrobný rozpis Průchodní'!H32+'1-podrobný rozpis Nábřežní'!H31+'1-podrobný rozpis B.Němcové'!H31+'1 podrobný rozpis ŠJ'!H32)</f>
        <v>320</v>
      </c>
    </row>
    <row r="33" spans="1:8" ht="15" customHeight="1">
      <c r="A33" s="45" t="s">
        <v>22</v>
      </c>
      <c r="B33" s="36"/>
      <c r="C33" s="152"/>
      <c r="D33" s="153" t="s">
        <v>44</v>
      </c>
      <c r="E33" s="108">
        <f>SUM(' 1- podrobný rozpis Průchodní'!E33+'1-podrobný rozpis Nábřežní'!E32+'1-podrobný rozpis B.Němcové'!E32+'1 podrobný rozpis ŠJ'!E33)</f>
        <v>0</v>
      </c>
      <c r="F33" s="108">
        <f>SUM(' 1- podrobný rozpis Průchodní'!F33+'1-podrobný rozpis Nábřežní'!F32+'1-podrobný rozpis B.Němcové'!F32+'1 podrobný rozpis ŠJ'!F33)</f>
        <v>0</v>
      </c>
      <c r="G33" s="108">
        <f>SUM(' 1- podrobný rozpis Průchodní'!G33+'1-podrobný rozpis Nábřežní'!G32+'1-podrobný rozpis B.Němcové'!G32+'1 podrobný rozpis ŠJ'!G33)</f>
        <v>0</v>
      </c>
      <c r="H33" s="158">
        <f>SUM(' 1- podrobný rozpis Průchodní'!H33+'1-podrobný rozpis Nábřežní'!H32+'1-podrobný rozpis B.Němcové'!H32+'1 podrobný rozpis ŠJ'!H33)</f>
        <v>0</v>
      </c>
    </row>
    <row r="34" spans="1:8" ht="15" customHeight="1">
      <c r="A34" s="45" t="s">
        <v>23</v>
      </c>
      <c r="B34" s="36"/>
      <c r="C34" s="153" t="s">
        <v>57</v>
      </c>
      <c r="D34" s="153"/>
      <c r="E34" s="108">
        <f>SUM(' 1- podrobný rozpis Průchodní'!E34+'1-podrobný rozpis Nábřežní'!E33+'1-podrobný rozpis B.Němcové'!E33+'1 podrobný rozpis ŠJ'!E34)</f>
        <v>500</v>
      </c>
      <c r="F34" s="108">
        <f>SUM(' 1- podrobný rozpis Průchodní'!F34+'1-podrobný rozpis Nábřežní'!F33+'1-podrobný rozpis B.Němcové'!F33+'1 podrobný rozpis ŠJ'!F34)</f>
        <v>347</v>
      </c>
      <c r="G34" s="108">
        <f>SUM(' 1- podrobný rozpis Průchodní'!G34+'1-podrobný rozpis Nábřežní'!G33+'1-podrobný rozpis B.Němcové'!G33+'1 podrobný rozpis ŠJ'!G34)</f>
        <v>347</v>
      </c>
      <c r="H34" s="158">
        <f>SUM(' 1- podrobný rozpis Průchodní'!H34+'1-podrobný rozpis Nábřežní'!H33+'1-podrobný rozpis B.Němcové'!H33+'1 podrobný rozpis ŠJ'!H34)</f>
        <v>357</v>
      </c>
    </row>
    <row r="35" spans="1:8" ht="15" customHeight="1">
      <c r="A35" s="45" t="s">
        <v>24</v>
      </c>
      <c r="B35" s="36"/>
      <c r="C35" s="153" t="s">
        <v>89</v>
      </c>
      <c r="D35" s="153"/>
      <c r="E35" s="108">
        <f>SUM(' 1- podrobný rozpis Průchodní'!E35+'1-podrobný rozpis Nábřežní'!E34+'1-podrobný rozpis B.Němcové'!E34+'1 podrobný rozpis ŠJ'!E35)</f>
        <v>0</v>
      </c>
      <c r="F35" s="108">
        <f>SUM(' 1- podrobný rozpis Průchodní'!F35+'1-podrobný rozpis Nábřežní'!F34+'1-podrobný rozpis B.Němcové'!F34+'1 podrobný rozpis ŠJ'!F35)</f>
        <v>0</v>
      </c>
      <c r="G35" s="108">
        <f>SUM(' 1- podrobný rozpis Průchodní'!G35+'1-podrobný rozpis Nábřežní'!G34+'1-podrobný rozpis B.Němcové'!G34+'1 podrobný rozpis ŠJ'!G35)</f>
        <v>0</v>
      </c>
      <c r="H35" s="158">
        <f>SUM(' 1- podrobný rozpis Průchodní'!H35+'1-podrobný rozpis Nábřežní'!H34+'1-podrobný rozpis B.Němcové'!H34+'1 podrobný rozpis ŠJ'!H35)</f>
        <v>0</v>
      </c>
    </row>
    <row r="36" spans="1:8" ht="15" customHeight="1">
      <c r="A36" s="45" t="s">
        <v>25</v>
      </c>
      <c r="B36" s="36"/>
      <c r="C36" s="36" t="s">
        <v>53</v>
      </c>
      <c r="D36" s="36"/>
      <c r="E36" s="108">
        <f>SUM(' 1- podrobný rozpis Průchodní'!E36+'1-podrobný rozpis Nábřežní'!E35+'1-podrobný rozpis B.Němcové'!E35+'1 podrobný rozpis ŠJ'!E36)</f>
        <v>350</v>
      </c>
      <c r="F36" s="108">
        <f>SUM(' 1- podrobný rozpis Průchodní'!F36+'1-podrobný rozpis Nábřežní'!F35+'1-podrobný rozpis B.Němcové'!F35+'1 podrobný rozpis ŠJ'!F36)</f>
        <v>0</v>
      </c>
      <c r="G36" s="108">
        <f>SUM(' 1- podrobný rozpis Průchodní'!G36+'1-podrobný rozpis Nábřežní'!G35+'1-podrobný rozpis B.Němcové'!G35+'1 podrobný rozpis ŠJ'!G36)</f>
        <v>0</v>
      </c>
      <c r="H36" s="158">
        <f>SUM(' 1- podrobný rozpis Průchodní'!H36+'1-podrobný rozpis Nábřežní'!H35+'1-podrobný rozpis B.Němcové'!H35+'1 podrobný rozpis ŠJ'!H36)</f>
        <v>0</v>
      </c>
    </row>
    <row r="37" spans="1:8" ht="15" customHeight="1">
      <c r="A37" s="45" t="s">
        <v>26</v>
      </c>
      <c r="B37" s="36"/>
      <c r="C37" s="36" t="s">
        <v>54</v>
      </c>
      <c r="D37" s="36"/>
      <c r="E37" s="108">
        <f>SUM(' 1- podrobný rozpis Průchodní'!E37+'1-podrobný rozpis Nábřežní'!E36+'1-podrobný rozpis B.Němcové'!E36+'1 podrobný rozpis ŠJ'!E37)</f>
        <v>0</v>
      </c>
      <c r="F37" s="108">
        <f>SUM(' 1- podrobný rozpis Průchodní'!F37+'1-podrobný rozpis Nábřežní'!F36+'1-podrobný rozpis B.Němcové'!F36+'1 podrobný rozpis ŠJ'!F37)</f>
        <v>90</v>
      </c>
      <c r="G37" s="108">
        <f>SUM(' 1- podrobný rozpis Průchodní'!G37+'1-podrobný rozpis Nábřežní'!G36+'1-podrobný rozpis B.Němcové'!G36+'1 podrobný rozpis ŠJ'!G37)</f>
        <v>60</v>
      </c>
      <c r="H37" s="158">
        <f>SUM(' 1- podrobný rozpis Průchodní'!H37+'1-podrobný rozpis Nábřežní'!H36+'1-podrobný rozpis B.Němcové'!H36+'1 podrobný rozpis ŠJ'!H37)</f>
        <v>45</v>
      </c>
    </row>
    <row r="38" spans="1:8" ht="15" customHeight="1">
      <c r="A38" s="45" t="s">
        <v>27</v>
      </c>
      <c r="B38" s="36"/>
      <c r="C38" s="274" t="s">
        <v>55</v>
      </c>
      <c r="D38" s="274"/>
      <c r="E38" s="108">
        <f>SUM(' 1- podrobný rozpis Průchodní'!E38+'1-podrobný rozpis Nábřežní'!E37+'1-podrobný rozpis B.Němcové'!E37+'1 podrobný rozpis ŠJ'!E38)</f>
        <v>0</v>
      </c>
      <c r="F38" s="108">
        <f>SUM(' 1- podrobný rozpis Průchodní'!F38+'1-podrobný rozpis Nábřežní'!F37+'1-podrobný rozpis B.Němcové'!F37+'1 podrobný rozpis ŠJ'!F38)</f>
        <v>0</v>
      </c>
      <c r="G38" s="108">
        <f>SUM(' 1- podrobný rozpis Průchodní'!G38+'1-podrobný rozpis Nábřežní'!G37+'1-podrobný rozpis B.Němcové'!G37+'1 podrobný rozpis ŠJ'!G38)</f>
        <v>0</v>
      </c>
      <c r="H38" s="158">
        <f>SUM(' 1- podrobný rozpis Průchodní'!H38+'1-podrobný rozpis Nábřežní'!H37+'1-podrobný rozpis B.Němcové'!H37+'1 podrobný rozpis ŠJ'!H38)</f>
        <v>0</v>
      </c>
    </row>
    <row r="39" spans="1:8" ht="15" customHeight="1">
      <c r="A39" s="45" t="s">
        <v>28</v>
      </c>
      <c r="B39" s="36"/>
      <c r="C39" s="167" t="s">
        <v>56</v>
      </c>
      <c r="D39" s="167"/>
      <c r="E39" s="171">
        <f>SUM(E40:E47)</f>
        <v>74101</v>
      </c>
      <c r="F39" s="172">
        <f>SUM(F40:F47)</f>
        <v>78307</v>
      </c>
      <c r="G39" s="172">
        <f>SUM(G40:G47)</f>
        <v>82978</v>
      </c>
      <c r="H39" s="171">
        <f>SUM(H40:H47)</f>
        <v>88598</v>
      </c>
    </row>
    <row r="40" spans="1:8" ht="15" customHeight="1">
      <c r="A40" s="45" t="s">
        <v>29</v>
      </c>
      <c r="B40" s="36"/>
      <c r="C40" s="37" t="s">
        <v>35</v>
      </c>
      <c r="D40" s="131" t="s">
        <v>42</v>
      </c>
      <c r="E40" s="166">
        <f>SUM(' 1- podrobný rozpis Průchodní'!E40+'1-podrobný rozpis Nábřežní'!E39+'1-podrobný rozpis B.Němcové'!E39+'1 podrobný rozpis ŠJ'!E40)</f>
        <v>10855</v>
      </c>
      <c r="F40" s="108">
        <f>SUM(' 1- podrobný rozpis Průchodní'!F40+'1-podrobný rozpis Nábřežní'!F39+'1-podrobný rozpis B.Němcové'!F39+'1 podrobný rozpis ŠJ'!F40)</f>
        <v>10684</v>
      </c>
      <c r="G40" s="108">
        <f>SUM(' 1- podrobný rozpis Průchodní'!G40+'1-podrobný rozpis Nábřežní'!G39+'1-podrobný rozpis B.Němcové'!G39+'1 podrobný rozpis ŠJ'!G40)</f>
        <v>11406</v>
      </c>
      <c r="H40" s="158">
        <f>SUM(' 1- podrobný rozpis Průchodní'!H40+'1-podrobný rozpis Nábřežní'!H39+'1-podrobný rozpis B.Němcové'!H39+'1 podrobný rozpis ŠJ'!H40)</f>
        <v>12205</v>
      </c>
    </row>
    <row r="41" spans="1:8" ht="15" customHeight="1">
      <c r="A41" s="45" t="s">
        <v>30</v>
      </c>
      <c r="B41" s="48"/>
      <c r="C41" s="48"/>
      <c r="D41" s="85" t="s">
        <v>43</v>
      </c>
      <c r="E41" s="166">
        <f>SUM(' 1- podrobný rozpis Průchodní'!E41+'1-podrobný rozpis Nábřežní'!E40+'1-podrobný rozpis B.Němcové'!E40+'1 podrobný rozpis ŠJ'!E41)</f>
        <v>1970</v>
      </c>
      <c r="F41" s="108">
        <f>SUM(' 1- podrobný rozpis Průchodní'!F41+'1-podrobný rozpis Nábřežní'!F40+'1-podrobný rozpis B.Němcové'!F40+'1 podrobný rozpis ŠJ'!F41)</f>
        <v>1965</v>
      </c>
      <c r="G41" s="108">
        <f>SUM(' 1- podrobný rozpis Průchodní'!G41+'1-podrobný rozpis Nábřežní'!G40+'1-podrobný rozpis B.Němcové'!G40+'1 podrobný rozpis ŠJ'!G41)</f>
        <v>1966</v>
      </c>
      <c r="H41" s="158">
        <f>SUM(' 1- podrobný rozpis Průchodní'!H41+'1-podrobný rozpis Nábřežní'!H40+'1-podrobný rozpis B.Němcové'!H40+'1 podrobný rozpis ŠJ'!H41)</f>
        <v>1966</v>
      </c>
    </row>
    <row r="42" spans="1:8" ht="15" customHeight="1">
      <c r="A42" s="45" t="s">
        <v>31</v>
      </c>
      <c r="B42" s="49"/>
      <c r="C42" s="49"/>
      <c r="D42" s="85" t="s">
        <v>99</v>
      </c>
      <c r="E42" s="166">
        <f>SUM(' 1- podrobný rozpis Průchodní'!E42+'1-podrobný rozpis Nábřežní'!E41+'1-podrobný rozpis B.Němcové'!E41+'1 podrobný rozpis ŠJ'!E42)</f>
        <v>1850</v>
      </c>
      <c r="F42" s="108">
        <f>SUM(' 1- podrobný rozpis Průchodní'!F42+'1-podrobný rozpis Nábřežní'!F41+'1-podrobný rozpis B.Němcové'!F41+'1 podrobný rozpis ŠJ'!F42)</f>
        <v>2180</v>
      </c>
      <c r="G42" s="108">
        <f>SUM(' 1- podrobný rozpis Průchodní'!G42+'1-podrobný rozpis Nábřežní'!G41+'1-podrobný rozpis B.Němcové'!G41+'1 podrobný rozpis ŠJ'!G42)</f>
        <v>2200</v>
      </c>
      <c r="H42" s="158">
        <f>SUM(' 1- podrobný rozpis Průchodní'!H42+'1-podrobný rozpis Nábřežní'!H41+'1-podrobný rozpis B.Němcové'!H41+'1 podrobný rozpis ŠJ'!H42)</f>
        <v>2270</v>
      </c>
    </row>
    <row r="43" spans="1:8" ht="15" customHeight="1">
      <c r="A43" s="45" t="s">
        <v>135</v>
      </c>
      <c r="B43" s="49"/>
      <c r="C43" s="49"/>
      <c r="D43" s="85" t="s">
        <v>134</v>
      </c>
      <c r="E43" s="166">
        <f>' 1- podrobný rozpis Průchodní'!E43+'1-podrobný rozpis Nábřežní'!E42+'1-podrobný rozpis B.Němcové'!E42+'1 podrobný rozpis ŠJ'!E43</f>
        <v>100</v>
      </c>
      <c r="F43" s="203">
        <f>' 1- podrobný rozpis Průchodní'!F43+'1-podrobný rozpis Nábřežní'!F42+'1-podrobný rozpis B.Němcové'!F42+'1 podrobný rozpis ŠJ'!F43</f>
        <v>100</v>
      </c>
      <c r="G43" s="203">
        <f>' 1- podrobný rozpis Průchodní'!G43+'1-podrobný rozpis Nábřežní'!G42+'1-podrobný rozpis B.Němcové'!G42+'1 podrobný rozpis ŠJ'!G43</f>
        <v>100</v>
      </c>
      <c r="H43" s="204">
        <f>' 1- podrobný rozpis Průchodní'!H43+'1-podrobný rozpis Nábřežní'!H42+'1-podrobný rozpis B.Němcové'!H42+'1 podrobný rozpis ŠJ'!H43</f>
        <v>100</v>
      </c>
    </row>
    <row r="44" spans="1:8" ht="15" customHeight="1">
      <c r="A44" s="45" t="s">
        <v>32</v>
      </c>
      <c r="B44" s="49"/>
      <c r="C44" s="49"/>
      <c r="D44" s="85" t="s">
        <v>81</v>
      </c>
      <c r="E44" s="108">
        <f>' 1- podrobný rozpis Průchodní'!E44+'1-podrobný rozpis Nábřežní'!E43+'1-podrobný rozpis B.Němcové'!E43+'1 podrobný rozpis ŠJ'!E44</f>
        <v>59326</v>
      </c>
      <c r="F44" s="108">
        <f>SUM(' 1- podrobný rozpis Průchodní'!F44+'1-podrobný rozpis Nábřežní'!F43+'1-podrobný rozpis B.Němcové'!F42+'1 podrobný rozpis ŠJ'!F43)</f>
        <v>43749</v>
      </c>
      <c r="G44" s="108">
        <f>SUM(' 1- podrobný rozpis Průchodní'!G44+'1-podrobný rozpis Nábřežní'!G43+'1-podrobný rozpis B.Němcové'!G42+'1 podrobný rozpis ŠJ'!G43)</f>
        <v>46311</v>
      </c>
      <c r="H44" s="158">
        <f>SUM(' 1- podrobný rozpis Průchodní'!H44+'1-podrobný rozpis Nábřežní'!H43+'1-podrobný rozpis B.Němcové'!H42+'1 podrobný rozpis ŠJ'!H43)</f>
        <v>49592</v>
      </c>
    </row>
    <row r="45" spans="1:8" ht="15" customHeight="1">
      <c r="A45" s="45" t="s">
        <v>90</v>
      </c>
      <c r="B45" s="49"/>
      <c r="C45" s="49"/>
      <c r="D45" s="85" t="s">
        <v>82</v>
      </c>
      <c r="E45" s="108">
        <f>SUM(' 1- podrobný rozpis Průchodní'!E45+'1-podrobný rozpis Nábřežní'!E44+'1-podrobný rozpis B.Němcové'!E44+'1 podrobný rozpis ŠJ'!E45)</f>
        <v>0</v>
      </c>
      <c r="F45" s="108">
        <f>SUM(' 1- podrobný rozpis Průchodní'!F45+'1-podrobný rozpis Nábřežní'!F44+'1-podrobný rozpis B.Němcové'!F43+'1 podrobný rozpis ŠJ'!F44)</f>
        <v>19629</v>
      </c>
      <c r="G45" s="108">
        <f>SUM(' 1- podrobný rozpis Průchodní'!G45+'1-podrobný rozpis Nábřežní'!G44+'1-podrobný rozpis B.Němcové'!G43+'1 podrobný rozpis ŠJ'!G44)</f>
        <v>20995</v>
      </c>
      <c r="H45" s="158">
        <f>SUM(' 1- podrobný rozpis Průchodní'!H45+'1-podrobný rozpis Nábřežní'!H44+'1-podrobný rozpis B.Němcové'!H43+'1 podrobný rozpis ŠJ'!H44)</f>
        <v>22465</v>
      </c>
    </row>
    <row r="46" spans="1:8" ht="15" customHeight="1">
      <c r="A46" s="45" t="s">
        <v>91</v>
      </c>
      <c r="B46" s="49"/>
      <c r="C46" s="49"/>
      <c r="D46" s="85" t="s">
        <v>83</v>
      </c>
      <c r="E46" s="108">
        <f>SUM(' 1- podrobný rozpis Průchodní'!E46+'1-podrobný rozpis Nábřežní'!E45+'1-podrobný rozpis B.Němcové'!E44+'1 podrobný rozpis ŠJ'!E45)</f>
        <v>0</v>
      </c>
      <c r="F46" s="108">
        <f>SUM(' 1- podrobný rozpis Průchodní'!F46+'1-podrobný rozpis Nábřežní'!F45+'1-podrobný rozpis B.Němcové'!F44+'1 podrobný rozpis ŠJ'!F45)</f>
        <v>0</v>
      </c>
      <c r="G46" s="108">
        <f>SUM(' 1- podrobný rozpis Průchodní'!G46+'1-podrobný rozpis Nábřežní'!G45+'1-podrobný rozpis B.Němcové'!G44+'1 podrobný rozpis ŠJ'!G45)</f>
        <v>0</v>
      </c>
      <c r="H46" s="158">
        <f>SUM(' 1- podrobný rozpis Průchodní'!H46+'1-podrobný rozpis Nábřežní'!H45+'1-podrobný rozpis B.Němcové'!H44+'1 podrobný rozpis ŠJ'!H45)</f>
        <v>0</v>
      </c>
    </row>
    <row r="47" spans="1:8" ht="15" customHeight="1" thickBot="1">
      <c r="A47" s="45" t="s">
        <v>92</v>
      </c>
      <c r="B47" s="49"/>
      <c r="C47" s="49"/>
      <c r="D47" s="86" t="s">
        <v>84</v>
      </c>
      <c r="E47" s="108">
        <f>SUM(' 1- podrobný rozpis Průchodní'!E47+'1-podrobný rozpis Nábřežní'!E46+'1-podrobný rozpis B.Němcové'!E45+'1 podrobný rozpis ŠJ'!E46)</f>
        <v>0</v>
      </c>
      <c r="F47" s="108">
        <f>SUM(' 1- podrobný rozpis Průchodní'!F47+'1-podrobný rozpis Nábřežní'!F46+'1-podrobný rozpis B.Němcové'!F45+'1 podrobný rozpis ŠJ'!F46)</f>
        <v>0</v>
      </c>
      <c r="G47" s="108">
        <f>SUM(' 1- podrobný rozpis Průchodní'!G47+'1-podrobný rozpis Nábřežní'!G46+'1-podrobný rozpis B.Němcové'!G45+'1 podrobný rozpis ŠJ'!G46)</f>
        <v>0</v>
      </c>
      <c r="H47" s="205">
        <f>SUM(' 1- podrobný rozpis Průchodní'!H47+'1-podrobný rozpis Nábřežní'!H46+'1-podrobný rozpis B.Němcové'!H45+'1 podrobný rozpis ŠJ'!H46)</f>
        <v>0</v>
      </c>
    </row>
    <row r="48" spans="1:8" ht="13.5" thickBot="1">
      <c r="A48" s="50" t="s">
        <v>93</v>
      </c>
      <c r="B48" s="275" t="s">
        <v>59</v>
      </c>
      <c r="C48" s="275"/>
      <c r="D48" s="276"/>
      <c r="E48" s="160">
        <f>E29-E11</f>
        <v>0</v>
      </c>
      <c r="F48" s="160">
        <f>F29-F11</f>
        <v>0</v>
      </c>
      <c r="G48" s="160">
        <f>G29-G11</f>
        <v>0</v>
      </c>
      <c r="H48" s="160">
        <f>H29-H11</f>
        <v>0</v>
      </c>
    </row>
    <row r="49" spans="1:8" ht="12.75">
      <c r="A49" s="277" t="s">
        <v>45</v>
      </c>
      <c r="B49" s="278"/>
      <c r="C49" s="278"/>
      <c r="D49" s="278"/>
      <c r="E49" s="278"/>
      <c r="F49" s="278"/>
      <c r="G49" s="278"/>
      <c r="H49" s="9"/>
    </row>
    <row r="50" spans="1:8" ht="12.75">
      <c r="A50" s="279"/>
      <c r="B50" s="279"/>
      <c r="C50" s="279"/>
      <c r="D50" s="279"/>
      <c r="E50" s="279"/>
      <c r="F50" s="279"/>
      <c r="G50" s="279"/>
      <c r="H50" s="9"/>
    </row>
    <row r="51" spans="1:8" ht="12.75">
      <c r="A51" s="51"/>
      <c r="B51" s="51"/>
      <c r="C51" s="51"/>
      <c r="D51" s="51"/>
      <c r="E51" s="52"/>
      <c r="F51" s="52"/>
      <c r="G51" s="52"/>
      <c r="H51" s="9"/>
    </row>
    <row r="52" spans="1:8" ht="12.75">
      <c r="A52" s="53" t="s">
        <v>125</v>
      </c>
      <c r="B52" s="53"/>
      <c r="C52" s="53"/>
      <c r="D52" s="137"/>
      <c r="E52" s="268"/>
      <c r="F52" s="267"/>
      <c r="G52" s="267"/>
      <c r="H52" s="12"/>
    </row>
    <row r="53" spans="1:8" ht="15.75">
      <c r="A53" s="54"/>
      <c r="B53" s="54"/>
      <c r="C53" s="54"/>
      <c r="D53" s="54"/>
      <c r="E53" s="266"/>
      <c r="F53" s="267"/>
      <c r="G53" s="267"/>
      <c r="H53" s="12"/>
    </row>
    <row r="54" spans="1:8" ht="12.75">
      <c r="A54" s="268" t="s">
        <v>127</v>
      </c>
      <c r="B54" s="269"/>
      <c r="C54" s="269"/>
      <c r="D54" s="269"/>
      <c r="E54" s="269"/>
      <c r="F54" s="269"/>
      <c r="G54" s="269"/>
      <c r="H54" s="12"/>
    </row>
    <row r="55" spans="5:8" ht="12.75" customHeight="1">
      <c r="E55" s="270"/>
      <c r="F55" s="271"/>
      <c r="G55" s="271"/>
      <c r="H55" s="7"/>
    </row>
    <row r="56" spans="1:8" ht="12.75">
      <c r="A56" s="268" t="s">
        <v>128</v>
      </c>
      <c r="B56" s="269"/>
      <c r="C56" s="269"/>
      <c r="D56" s="269"/>
      <c r="E56" s="271"/>
      <c r="F56" s="271"/>
      <c r="G56" s="271"/>
      <c r="H56" s="8"/>
    </row>
    <row r="57" spans="1:8" ht="12.75">
      <c r="A57" s="3"/>
      <c r="B57" s="3"/>
      <c r="C57" s="3"/>
      <c r="D57" s="3"/>
      <c r="E57" s="271"/>
      <c r="F57" s="271"/>
      <c r="G57" s="271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9" ht="99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4"/>
      <c r="B63" s="4"/>
      <c r="C63" s="4"/>
      <c r="D63" s="4"/>
      <c r="E63" s="4"/>
      <c r="F63" s="4"/>
      <c r="G63" s="4"/>
      <c r="H63" s="4"/>
      <c r="I63" s="4"/>
    </row>
    <row r="64" ht="12.75">
      <c r="I64" s="4"/>
    </row>
    <row r="65" ht="12.75">
      <c r="I65" s="4"/>
    </row>
    <row r="66" ht="12.75">
      <c r="I66" s="4"/>
    </row>
    <row r="67" spans="9:35" ht="12.75"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0:35" ht="12.75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0:35" ht="12.75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0:35" ht="12.75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0:35" ht="12.7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0:35" ht="12.7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0:35" ht="12.7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0:35" ht="12.7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ht="12.75">
      <c r="J75" s="4"/>
    </row>
    <row r="84" ht="13.5" customHeight="1"/>
    <row r="85" ht="13.5" customHeight="1"/>
  </sheetData>
  <sheetProtection/>
  <mergeCells count="19">
    <mergeCell ref="E53:G53"/>
    <mergeCell ref="A54:G54"/>
    <mergeCell ref="E55:G57"/>
    <mergeCell ref="A56:D56"/>
    <mergeCell ref="C32:D32"/>
    <mergeCell ref="C38:D38"/>
    <mergeCell ref="B48:D48"/>
    <mergeCell ref="A49:G49"/>
    <mergeCell ref="A50:G50"/>
    <mergeCell ref="E52:G52"/>
    <mergeCell ref="A1:H1"/>
    <mergeCell ref="A2:H2"/>
    <mergeCell ref="A5:H5"/>
    <mergeCell ref="A7:D7"/>
    <mergeCell ref="A8:D10"/>
    <mergeCell ref="E8:E9"/>
    <mergeCell ref="G8:H8"/>
    <mergeCell ref="E10:H10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A42" sqref="A42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4" ht="12.75">
      <c r="A4" s="10" t="s">
        <v>113</v>
      </c>
      <c r="B4" s="9"/>
      <c r="C4" s="9"/>
      <c r="D4" s="10"/>
    </row>
    <row r="5" spans="1:4" ht="21.75" customHeight="1">
      <c r="A5" s="286" t="s">
        <v>142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6" t="s">
        <v>100</v>
      </c>
      <c r="B7" s="21"/>
      <c r="C7" s="14"/>
      <c r="D7" s="24" t="s">
        <v>143</v>
      </c>
    </row>
    <row r="8" spans="1:4" ht="12.75">
      <c r="A8" s="317" t="s">
        <v>85</v>
      </c>
      <c r="B8" s="319" t="s">
        <v>67</v>
      </c>
      <c r="C8" s="320"/>
      <c r="D8" s="321" t="s">
        <v>87</v>
      </c>
    </row>
    <row r="9" spans="1:4" ht="21">
      <c r="A9" s="318"/>
      <c r="B9" s="191" t="s">
        <v>88</v>
      </c>
      <c r="C9" s="191" t="s">
        <v>101</v>
      </c>
      <c r="D9" s="289"/>
    </row>
    <row r="10" spans="1:4" ht="15" customHeight="1">
      <c r="A10" s="58">
        <v>90</v>
      </c>
      <c r="B10" s="62"/>
      <c r="C10" s="62"/>
      <c r="D10" s="64" t="s">
        <v>161</v>
      </c>
    </row>
    <row r="11" spans="1:4" ht="15" customHeight="1">
      <c r="A11" s="58">
        <v>100</v>
      </c>
      <c r="B11" s="62"/>
      <c r="C11" s="62"/>
      <c r="D11" s="64" t="s">
        <v>162</v>
      </c>
    </row>
    <row r="12" spans="1:4" ht="15" customHeight="1">
      <c r="A12" s="58">
        <v>150</v>
      </c>
      <c r="B12" s="62"/>
      <c r="C12" s="62"/>
      <c r="D12" s="64" t="s">
        <v>163</v>
      </c>
    </row>
    <row r="13" spans="1:4" ht="15" customHeight="1">
      <c r="A13" s="144">
        <v>100</v>
      </c>
      <c r="B13" s="62"/>
      <c r="C13" s="62"/>
      <c r="D13" s="64" t="s">
        <v>164</v>
      </c>
    </row>
    <row r="14" spans="1:4" ht="15" customHeight="1">
      <c r="A14" s="144">
        <v>100</v>
      </c>
      <c r="B14" s="143"/>
      <c r="C14" s="63"/>
      <c r="D14" s="67" t="s">
        <v>165</v>
      </c>
    </row>
    <row r="15" spans="1:4" ht="15" customHeight="1">
      <c r="A15" s="148">
        <f>SUM(B15:C15)</f>
        <v>0</v>
      </c>
      <c r="B15" s="149"/>
      <c r="C15" s="63"/>
      <c r="D15" s="132"/>
    </row>
    <row r="16" spans="1:4" ht="12.75">
      <c r="A16" s="148">
        <f>SUM(B16:C16)</f>
        <v>0</v>
      </c>
      <c r="B16" s="149"/>
      <c r="C16" s="63"/>
      <c r="D16" s="132"/>
    </row>
    <row r="17" spans="1:4" ht="12.75">
      <c r="A17" s="187">
        <f>SUM(A10:A14)</f>
        <v>540</v>
      </c>
      <c r="B17" s="187">
        <f>SUM(B10:B16)</f>
        <v>0</v>
      </c>
      <c r="C17" s="190">
        <f>SUM(C14:C14)</f>
        <v>0</v>
      </c>
      <c r="D17" s="189"/>
    </row>
    <row r="18" spans="1:4" ht="15.75">
      <c r="A18" s="22"/>
      <c r="B18" s="23"/>
      <c r="C18" s="27"/>
      <c r="D18" s="25" t="s">
        <v>133</v>
      </c>
    </row>
    <row r="19" spans="1:4" ht="15" customHeight="1">
      <c r="A19" s="317" t="s">
        <v>85</v>
      </c>
      <c r="B19" s="319" t="s">
        <v>67</v>
      </c>
      <c r="C19" s="320"/>
      <c r="D19" s="321" t="s">
        <v>87</v>
      </c>
    </row>
    <row r="20" spans="1:4" ht="23.25" customHeight="1">
      <c r="A20" s="318"/>
      <c r="B20" s="191" t="s">
        <v>88</v>
      </c>
      <c r="C20" s="191" t="s">
        <v>101</v>
      </c>
      <c r="D20" s="289"/>
    </row>
    <row r="21" spans="1:4" ht="15" customHeight="1">
      <c r="A21" s="58">
        <v>90</v>
      </c>
      <c r="B21" s="62"/>
      <c r="C21" s="62"/>
      <c r="D21" s="64" t="s">
        <v>161</v>
      </c>
    </row>
    <row r="22" spans="1:4" ht="15" customHeight="1">
      <c r="A22" s="58">
        <v>100</v>
      </c>
      <c r="B22" s="62"/>
      <c r="C22" s="62"/>
      <c r="D22" s="64" t="s">
        <v>162</v>
      </c>
    </row>
    <row r="23" spans="1:4" ht="15" customHeight="1">
      <c r="A23" s="58">
        <v>150</v>
      </c>
      <c r="B23" s="62"/>
      <c r="C23" s="62"/>
      <c r="D23" s="64" t="s">
        <v>163</v>
      </c>
    </row>
    <row r="24" spans="1:4" ht="15" customHeight="1">
      <c r="A24" s="58">
        <v>100</v>
      </c>
      <c r="B24" s="62"/>
      <c r="C24" s="62"/>
      <c r="D24" s="64" t="s">
        <v>164</v>
      </c>
    </row>
    <row r="25" spans="1:4" ht="15" customHeight="1">
      <c r="A25" s="142">
        <v>100</v>
      </c>
      <c r="B25" s="142"/>
      <c r="C25" s="66"/>
      <c r="D25" s="67" t="s">
        <v>165</v>
      </c>
    </row>
    <row r="26" spans="1:4" ht="15" customHeight="1">
      <c r="A26" s="142">
        <f>SUM(B26:C26)</f>
        <v>0</v>
      </c>
      <c r="B26" s="142"/>
      <c r="C26" s="66"/>
      <c r="D26" s="145"/>
    </row>
    <row r="27" spans="1:4" ht="15" customHeight="1">
      <c r="A27" s="142">
        <f>SUM(B27:C27)</f>
        <v>0</v>
      </c>
      <c r="B27" s="142"/>
      <c r="C27" s="66"/>
      <c r="D27" s="145"/>
    </row>
    <row r="28" spans="1:4" ht="12.75">
      <c r="A28" s="142">
        <f>SUM(B28:C28)</f>
        <v>0</v>
      </c>
      <c r="B28" s="142"/>
      <c r="C28" s="83"/>
      <c r="D28" s="145"/>
    </row>
    <row r="29" spans="1:4" ht="12.75">
      <c r="A29" s="187">
        <f>SUM(A21:A28)</f>
        <v>540</v>
      </c>
      <c r="B29" s="187">
        <f>SUM(B21:B28)</f>
        <v>0</v>
      </c>
      <c r="C29" s="190">
        <f>SUM(C21:C28)</f>
        <v>0</v>
      </c>
      <c r="D29" s="189"/>
    </row>
    <row r="30" spans="1:4" ht="15.75">
      <c r="A30" s="22"/>
      <c r="B30" s="23"/>
      <c r="C30" s="27"/>
      <c r="D30" s="25" t="s">
        <v>144</v>
      </c>
    </row>
    <row r="31" spans="1:4" ht="15" customHeight="1">
      <c r="A31" s="317" t="s">
        <v>85</v>
      </c>
      <c r="B31" s="319" t="s">
        <v>67</v>
      </c>
      <c r="C31" s="320"/>
      <c r="D31" s="321" t="s">
        <v>87</v>
      </c>
    </row>
    <row r="32" spans="1:4" ht="23.25" customHeight="1">
      <c r="A32" s="318"/>
      <c r="B32" s="191" t="s">
        <v>88</v>
      </c>
      <c r="C32" s="191" t="s">
        <v>101</v>
      </c>
      <c r="D32" s="289"/>
    </row>
    <row r="33" spans="1:4" ht="15" customHeight="1">
      <c r="A33" s="58">
        <v>90</v>
      </c>
      <c r="B33" s="62"/>
      <c r="C33" s="62"/>
      <c r="D33" s="64" t="s">
        <v>161</v>
      </c>
    </row>
    <row r="34" spans="1:4" ht="15" customHeight="1">
      <c r="A34" s="58">
        <v>100</v>
      </c>
      <c r="B34" s="62"/>
      <c r="C34" s="62"/>
      <c r="D34" s="64" t="s">
        <v>162</v>
      </c>
    </row>
    <row r="35" spans="1:4" ht="15" customHeight="1">
      <c r="A35" s="58">
        <v>150</v>
      </c>
      <c r="B35" s="62"/>
      <c r="C35" s="62"/>
      <c r="D35" s="64" t="s">
        <v>163</v>
      </c>
    </row>
    <row r="36" spans="1:4" ht="15" customHeight="1">
      <c r="A36" s="58">
        <v>100</v>
      </c>
      <c r="B36" s="62"/>
      <c r="C36" s="62"/>
      <c r="D36" s="64" t="s">
        <v>164</v>
      </c>
    </row>
    <row r="37" spans="1:4" ht="15" customHeight="1">
      <c r="A37" s="142">
        <v>100</v>
      </c>
      <c r="B37" s="59"/>
      <c r="C37" s="66"/>
      <c r="D37" s="67" t="s">
        <v>165</v>
      </c>
    </row>
    <row r="38" spans="1:4" ht="15" customHeight="1">
      <c r="A38" s="142">
        <f>SUM(B38:C38)</f>
        <v>0</v>
      </c>
      <c r="B38" s="142"/>
      <c r="C38" s="66"/>
      <c r="D38" s="145"/>
    </row>
    <row r="39" spans="1:4" ht="15" customHeight="1">
      <c r="A39" s="142">
        <f>SUM(B39:C39)</f>
        <v>0</v>
      </c>
      <c r="B39" s="142"/>
      <c r="C39" s="66"/>
      <c r="D39" s="145"/>
    </row>
    <row r="40" spans="1:4" ht="12.75">
      <c r="A40" s="142">
        <f>SUM(B40:C40)</f>
        <v>0</v>
      </c>
      <c r="B40" s="142"/>
      <c r="C40" s="66"/>
      <c r="D40" s="65"/>
    </row>
    <row r="41" spans="1:4" ht="12.75">
      <c r="A41" s="187">
        <f>SUM(A33:A40)</f>
        <v>540</v>
      </c>
      <c r="B41" s="187">
        <f>SUM(B33:B40)</f>
        <v>0</v>
      </c>
      <c r="C41" s="188">
        <f>SUM(C33:C40)</f>
        <v>0</v>
      </c>
      <c r="D41" s="189"/>
    </row>
    <row r="42" spans="1:3" ht="12.75">
      <c r="A42" s="9"/>
      <c r="B42" s="9"/>
      <c r="C42" s="9"/>
    </row>
    <row r="43" spans="1:3" ht="12.75">
      <c r="A43" s="138" t="s">
        <v>125</v>
      </c>
      <c r="B43" s="150"/>
      <c r="C43" s="9"/>
    </row>
    <row r="44" spans="1:3" ht="15.75">
      <c r="A44" s="140"/>
      <c r="B44" s="9"/>
      <c r="C44" s="9"/>
    </row>
    <row r="45" spans="1:4" ht="12.75">
      <c r="A45" s="138" t="s">
        <v>127</v>
      </c>
      <c r="B45" s="141"/>
      <c r="C45" s="139"/>
      <c r="D45" s="9"/>
    </row>
    <row r="46" ht="12.75">
      <c r="A46" s="139"/>
    </row>
    <row r="47" ht="12.75">
      <c r="A47" s="138" t="s">
        <v>129</v>
      </c>
    </row>
  </sheetData>
  <sheetProtection/>
  <mergeCells count="12">
    <mergeCell ref="A5:D5"/>
    <mergeCell ref="A8:A9"/>
    <mergeCell ref="B8:C8"/>
    <mergeCell ref="D8:D9"/>
    <mergeCell ref="A1:D1"/>
    <mergeCell ref="A2:D2"/>
    <mergeCell ref="A19:A20"/>
    <mergeCell ref="B19:C19"/>
    <mergeCell ref="D19:D20"/>
    <mergeCell ref="A31:A32"/>
    <mergeCell ref="B31:C31"/>
    <mergeCell ref="D31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7">
      <selection activeCell="D33" sqref="D33:D37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10" t="s">
        <v>111</v>
      </c>
      <c r="B4" s="9"/>
      <c r="C4" s="9"/>
    </row>
    <row r="5" spans="1:4" ht="19.5" customHeight="1">
      <c r="A5" s="286" t="s">
        <v>145</v>
      </c>
      <c r="B5" s="287"/>
      <c r="C5" s="287"/>
      <c r="D5" s="288"/>
    </row>
    <row r="6" spans="1:4" ht="12.75" customHeight="1">
      <c r="A6" s="10" t="s">
        <v>13</v>
      </c>
      <c r="B6" s="10"/>
      <c r="C6" s="20"/>
      <c r="D6" s="9"/>
    </row>
    <row r="7" spans="1:4" ht="15.75">
      <c r="A7" s="26" t="s">
        <v>100</v>
      </c>
      <c r="B7" s="21"/>
      <c r="C7" s="14"/>
      <c r="D7" s="25" t="s">
        <v>143</v>
      </c>
    </row>
    <row r="8" spans="1:4" ht="14.25" customHeight="1">
      <c r="A8" s="317" t="s">
        <v>85</v>
      </c>
      <c r="B8" s="319" t="s">
        <v>67</v>
      </c>
      <c r="C8" s="320"/>
      <c r="D8" s="321" t="s">
        <v>87</v>
      </c>
    </row>
    <row r="9" spans="1:4" ht="26.25" customHeight="1">
      <c r="A9" s="318"/>
      <c r="B9" s="191" t="s">
        <v>88</v>
      </c>
      <c r="C9" s="191" t="s">
        <v>101</v>
      </c>
      <c r="D9" s="289"/>
    </row>
    <row r="10" spans="1:4" ht="15" customHeight="1">
      <c r="A10" s="58">
        <v>100</v>
      </c>
      <c r="B10" s="62">
        <v>100</v>
      </c>
      <c r="C10" s="62"/>
      <c r="D10" s="64" t="s">
        <v>161</v>
      </c>
    </row>
    <row r="11" spans="1:4" ht="15" customHeight="1">
      <c r="A11" s="58">
        <f>SUM(B11:C11)</f>
        <v>120</v>
      </c>
      <c r="B11" s="62">
        <v>120</v>
      </c>
      <c r="C11" s="62"/>
      <c r="D11" s="64" t="s">
        <v>162</v>
      </c>
    </row>
    <row r="12" spans="1:4" ht="15" customHeight="1">
      <c r="A12" s="58">
        <f>SUM(B12:C12)</f>
        <v>150</v>
      </c>
      <c r="B12" s="62">
        <v>150</v>
      </c>
      <c r="C12" s="62"/>
      <c r="D12" s="64" t="s">
        <v>163</v>
      </c>
    </row>
    <row r="13" spans="1:4" ht="15" customHeight="1">
      <c r="A13" s="58">
        <v>100</v>
      </c>
      <c r="B13" s="62">
        <v>100</v>
      </c>
      <c r="C13" s="62"/>
      <c r="D13" s="64" t="s">
        <v>164</v>
      </c>
    </row>
    <row r="14" spans="1:4" ht="15" customHeight="1">
      <c r="A14" s="59">
        <f>SUM(B14:C14)</f>
        <v>100</v>
      </c>
      <c r="B14" s="59">
        <v>100</v>
      </c>
      <c r="C14" s="66"/>
      <c r="D14" s="67" t="s">
        <v>165</v>
      </c>
    </row>
    <row r="15" spans="1:4" ht="15" customHeight="1">
      <c r="A15" s="148">
        <f>SUM(B15:C15)</f>
        <v>0</v>
      </c>
      <c r="B15" s="149"/>
      <c r="C15" s="63"/>
      <c r="D15" s="132"/>
    </row>
    <row r="16" spans="1:4" ht="15" customHeight="1">
      <c r="A16" s="148">
        <f>SUM(B16:C16)</f>
        <v>0</v>
      </c>
      <c r="B16" s="149"/>
      <c r="C16" s="63"/>
      <c r="D16" s="132"/>
    </row>
    <row r="17" spans="1:4" ht="15" customHeight="1">
      <c r="A17" s="187">
        <f>SUM(A10:A14)</f>
        <v>570</v>
      </c>
      <c r="B17" s="187">
        <f>SUM(B10:B16)</f>
        <v>570</v>
      </c>
      <c r="C17" s="190">
        <f>SUM(C14:C14)</f>
        <v>0</v>
      </c>
      <c r="D17" s="189"/>
    </row>
    <row r="18" spans="1:4" ht="15" customHeight="1">
      <c r="A18" s="22"/>
      <c r="B18" s="23"/>
      <c r="C18" s="27"/>
      <c r="D18" s="25" t="s">
        <v>133</v>
      </c>
    </row>
    <row r="19" spans="1:4" ht="15" customHeight="1">
      <c r="A19" s="317" t="s">
        <v>85</v>
      </c>
      <c r="B19" s="319" t="s">
        <v>67</v>
      </c>
      <c r="C19" s="320"/>
      <c r="D19" s="321" t="s">
        <v>87</v>
      </c>
    </row>
    <row r="20" spans="1:4" ht="26.25" customHeight="1">
      <c r="A20" s="318"/>
      <c r="B20" s="191" t="s">
        <v>88</v>
      </c>
      <c r="C20" s="191" t="s">
        <v>101</v>
      </c>
      <c r="D20" s="289"/>
    </row>
    <row r="21" spans="1:4" ht="15" customHeight="1">
      <c r="A21" s="58">
        <v>100</v>
      </c>
      <c r="B21" s="62">
        <v>100</v>
      </c>
      <c r="C21" s="62"/>
      <c r="D21" s="64" t="s">
        <v>161</v>
      </c>
    </row>
    <row r="22" spans="1:4" ht="15" customHeight="1">
      <c r="A22" s="58">
        <f>SUM(B22:C22)</f>
        <v>120</v>
      </c>
      <c r="B22" s="62">
        <v>120</v>
      </c>
      <c r="C22" s="62"/>
      <c r="D22" s="64" t="s">
        <v>162</v>
      </c>
    </row>
    <row r="23" spans="1:4" ht="15" customHeight="1">
      <c r="A23" s="58">
        <f>SUM(B23:C23)</f>
        <v>150</v>
      </c>
      <c r="B23" s="62">
        <v>150</v>
      </c>
      <c r="C23" s="62"/>
      <c r="D23" s="64" t="s">
        <v>163</v>
      </c>
    </row>
    <row r="24" spans="1:4" ht="15" customHeight="1">
      <c r="A24" s="58">
        <v>100</v>
      </c>
      <c r="B24" s="62">
        <v>100</v>
      </c>
      <c r="C24" s="62"/>
      <c r="D24" s="64" t="s">
        <v>164</v>
      </c>
    </row>
    <row r="25" spans="1:4" ht="15" customHeight="1">
      <c r="A25" s="59">
        <f>SUM(B25:C25)</f>
        <v>100</v>
      </c>
      <c r="B25" s="59">
        <v>100</v>
      </c>
      <c r="C25" s="66"/>
      <c r="D25" s="67" t="s">
        <v>165</v>
      </c>
    </row>
    <row r="26" spans="1:4" ht="15" customHeight="1">
      <c r="A26" s="142">
        <f>SUM(B26:C26)</f>
        <v>0</v>
      </c>
      <c r="B26" s="142"/>
      <c r="C26" s="66"/>
      <c r="D26" s="145"/>
    </row>
    <row r="27" spans="1:4" ht="15" customHeight="1">
      <c r="A27" s="142">
        <f>SUM(B27:C27)</f>
        <v>0</v>
      </c>
      <c r="B27" s="142"/>
      <c r="C27" s="66"/>
      <c r="D27" s="145"/>
    </row>
    <row r="28" spans="1:4" ht="15" customHeight="1">
      <c r="A28" s="142">
        <f>SUM(B28:C28)</f>
        <v>0</v>
      </c>
      <c r="B28" s="142"/>
      <c r="C28" s="83"/>
      <c r="D28" s="145"/>
    </row>
    <row r="29" spans="1:4" ht="15" customHeight="1">
      <c r="A29" s="187">
        <f>SUM(A21:A28)</f>
        <v>570</v>
      </c>
      <c r="B29" s="187">
        <f>SUM(B21:B28)</f>
        <v>570</v>
      </c>
      <c r="C29" s="190">
        <f>SUM(C21:C28)</f>
        <v>0</v>
      </c>
      <c r="D29" s="189"/>
    </row>
    <row r="30" spans="1:4" ht="15" customHeight="1">
      <c r="A30" s="22"/>
      <c r="B30" s="23"/>
      <c r="C30" s="27"/>
      <c r="D30" s="25" t="s">
        <v>144</v>
      </c>
    </row>
    <row r="31" spans="1:4" ht="15" customHeight="1">
      <c r="A31" s="317" t="s">
        <v>85</v>
      </c>
      <c r="B31" s="319" t="s">
        <v>67</v>
      </c>
      <c r="C31" s="320"/>
      <c r="D31" s="321" t="s">
        <v>87</v>
      </c>
    </row>
    <row r="32" spans="1:4" ht="26.25" customHeight="1">
      <c r="A32" s="318"/>
      <c r="B32" s="191" t="s">
        <v>88</v>
      </c>
      <c r="C32" s="191" t="s">
        <v>101</v>
      </c>
      <c r="D32" s="289"/>
    </row>
    <row r="33" spans="1:4" ht="15" customHeight="1">
      <c r="A33" s="58">
        <v>100</v>
      </c>
      <c r="B33" s="62">
        <v>100</v>
      </c>
      <c r="C33" s="62"/>
      <c r="D33" s="64" t="s">
        <v>161</v>
      </c>
    </row>
    <row r="34" spans="1:4" ht="15" customHeight="1">
      <c r="A34" s="58">
        <f>SUM(B34:C34)</f>
        <v>120</v>
      </c>
      <c r="B34" s="62">
        <v>120</v>
      </c>
      <c r="C34" s="62"/>
      <c r="D34" s="64" t="s">
        <v>162</v>
      </c>
    </row>
    <row r="35" spans="1:4" ht="15" customHeight="1">
      <c r="A35" s="58">
        <f>SUM(B35:C35)</f>
        <v>150</v>
      </c>
      <c r="B35" s="62">
        <v>150</v>
      </c>
      <c r="C35" s="62"/>
      <c r="D35" s="64" t="s">
        <v>163</v>
      </c>
    </row>
    <row r="36" spans="1:4" ht="15" customHeight="1">
      <c r="A36" s="58">
        <v>100</v>
      </c>
      <c r="B36" s="62">
        <v>100</v>
      </c>
      <c r="C36" s="62"/>
      <c r="D36" s="64" t="s">
        <v>164</v>
      </c>
    </row>
    <row r="37" spans="1:4" ht="15" customHeight="1">
      <c r="A37" s="59">
        <f>SUM(B37:C37)</f>
        <v>100</v>
      </c>
      <c r="B37" s="59">
        <v>100</v>
      </c>
      <c r="C37" s="66"/>
      <c r="D37" s="67" t="s">
        <v>165</v>
      </c>
    </row>
    <row r="38" spans="1:4" ht="15" customHeight="1">
      <c r="A38" s="142">
        <f>SUM(B38:C38)</f>
        <v>0</v>
      </c>
      <c r="B38" s="142"/>
      <c r="C38" s="66"/>
      <c r="D38" s="145"/>
    </row>
    <row r="39" spans="1:4" ht="15" customHeight="1">
      <c r="A39" s="142">
        <f>SUM(B39:C39)</f>
        <v>0</v>
      </c>
      <c r="B39" s="142"/>
      <c r="C39" s="66"/>
      <c r="D39" s="65"/>
    </row>
    <row r="40" spans="1:4" ht="15" customHeight="1">
      <c r="A40" s="142">
        <f>SUM(B40:C40)</f>
        <v>0</v>
      </c>
      <c r="B40" s="142"/>
      <c r="C40" s="66"/>
      <c r="D40" s="65"/>
    </row>
    <row r="41" spans="1:4" ht="15" customHeight="1">
      <c r="A41" s="187">
        <f>SUM(B41:C41)</f>
        <v>570</v>
      </c>
      <c r="B41" s="187">
        <f>SUM(B33:B40)</f>
        <v>570</v>
      </c>
      <c r="C41" s="188">
        <f>SUM(C33:C40)</f>
        <v>0</v>
      </c>
      <c r="D41" s="189"/>
    </row>
    <row r="42" spans="1:3" ht="15" customHeight="1">
      <c r="A42" s="9"/>
      <c r="B42" s="9"/>
      <c r="C42" s="9"/>
    </row>
    <row r="43" spans="1:3" ht="15" customHeight="1">
      <c r="A43" s="9"/>
      <c r="B43" s="9"/>
      <c r="C43" s="9"/>
    </row>
    <row r="44" spans="1:3" ht="12.75">
      <c r="A44" s="9"/>
      <c r="B44" s="9"/>
      <c r="C44" s="9"/>
    </row>
    <row r="45" spans="1:3" ht="12.75" customHeight="1">
      <c r="A45" s="138" t="s">
        <v>125</v>
      </c>
      <c r="B45" s="137"/>
      <c r="C45" s="9"/>
    </row>
    <row r="46" spans="1:3" ht="15" customHeight="1">
      <c r="A46" s="140"/>
      <c r="B46" s="140"/>
      <c r="C46" s="9"/>
    </row>
    <row r="47" spans="1:4" ht="15" customHeight="1">
      <c r="A47" s="138" t="s">
        <v>127</v>
      </c>
      <c r="B47" s="139"/>
      <c r="C47" s="139"/>
      <c r="D47" s="9"/>
    </row>
    <row r="48" spans="1:3" ht="15" customHeight="1">
      <c r="A48" s="139"/>
      <c r="B48" s="139"/>
      <c r="C48" s="9"/>
    </row>
    <row r="49" spans="1:3" ht="15" customHeight="1">
      <c r="A49" s="138" t="s">
        <v>129</v>
      </c>
      <c r="B49" s="139"/>
      <c r="C49" s="9"/>
    </row>
    <row r="50" spans="1:3" ht="15" customHeight="1">
      <c r="A50" s="9"/>
      <c r="B50" s="9"/>
      <c r="C50" s="9"/>
    </row>
    <row r="51" spans="1:3" ht="15" customHeight="1">
      <c r="A51" s="9"/>
      <c r="B51" s="9"/>
      <c r="C51" s="9"/>
    </row>
    <row r="52" spans="1:3" ht="15" customHeight="1">
      <c r="A52" s="9"/>
      <c r="B52" s="9"/>
      <c r="C52" s="9"/>
    </row>
    <row r="53" spans="1:3" ht="15" customHeight="1">
      <c r="A53" s="9"/>
      <c r="B53" s="9"/>
      <c r="C53" s="9"/>
    </row>
    <row r="54" spans="1:3" ht="15" customHeight="1">
      <c r="A54" s="9"/>
      <c r="B54" s="9"/>
      <c r="C54" s="9"/>
    </row>
    <row r="55" spans="1:3" ht="15" customHeight="1">
      <c r="A55" s="9"/>
      <c r="B55" s="9"/>
      <c r="C55" s="9"/>
    </row>
    <row r="56" spans="1:3" ht="15" customHeight="1">
      <c r="A56" s="9"/>
      <c r="B56" s="9"/>
      <c r="C56" s="9"/>
    </row>
    <row r="57" spans="1:3" ht="15" customHeight="1">
      <c r="A57" s="9"/>
      <c r="B57" s="9"/>
      <c r="C57" s="9"/>
    </row>
    <row r="58" spans="1:3" ht="15" customHeight="1">
      <c r="A58" s="9"/>
      <c r="B58" s="9"/>
      <c r="C58" s="9"/>
    </row>
    <row r="59" spans="1:3" ht="15" customHeight="1">
      <c r="A59" s="9"/>
      <c r="B59" s="9"/>
      <c r="C59" s="9"/>
    </row>
    <row r="60" spans="1:3" ht="15" customHeight="1">
      <c r="A60" s="9"/>
      <c r="B60" s="9"/>
      <c r="C60" s="9"/>
    </row>
    <row r="61" spans="1:3" ht="15" customHeight="1">
      <c r="A61" s="9"/>
      <c r="B61" s="9"/>
      <c r="C61" s="9"/>
    </row>
    <row r="62" spans="1:3" ht="12.75">
      <c r="A62" s="9"/>
      <c r="B62" s="9"/>
      <c r="C62" s="9"/>
    </row>
    <row r="63" spans="1:3" ht="12.75" customHeight="1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 customHeight="1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99.75" customHeight="1">
      <c r="A74" s="9"/>
      <c r="B74" s="9"/>
      <c r="C74" s="9"/>
    </row>
    <row r="77" ht="12.75" customHeight="1"/>
    <row r="81" spans="6:30" ht="12.7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5:30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5:30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5:30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5:30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5:30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5:30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5:30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2.75">
      <c r="E89" s="4"/>
    </row>
    <row r="98" ht="13.5" customHeight="1"/>
    <row r="99" ht="13.5" customHeight="1"/>
  </sheetData>
  <sheetProtection/>
  <mergeCells count="12">
    <mergeCell ref="D8:D9"/>
    <mergeCell ref="A19:A20"/>
    <mergeCell ref="A1:D1"/>
    <mergeCell ref="A2:D2"/>
    <mergeCell ref="B19:C19"/>
    <mergeCell ref="D19:D20"/>
    <mergeCell ref="A31:A32"/>
    <mergeCell ref="B31:C31"/>
    <mergeCell ref="D31:D32"/>
    <mergeCell ref="A5:D5"/>
    <mergeCell ref="A8:A9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B45" sqref="B45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10" t="s">
        <v>119</v>
      </c>
      <c r="B4" s="9"/>
      <c r="C4" s="9"/>
    </row>
    <row r="5" spans="1:4" ht="21.75" customHeight="1">
      <c r="A5" s="286" t="s">
        <v>139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6" t="s">
        <v>100</v>
      </c>
      <c r="B7" s="21"/>
      <c r="C7" s="14"/>
      <c r="D7" s="25" t="s">
        <v>143</v>
      </c>
    </row>
    <row r="8" spans="1:4" ht="12.75">
      <c r="A8" s="322" t="s">
        <v>85</v>
      </c>
      <c r="B8" s="324" t="s">
        <v>67</v>
      </c>
      <c r="C8" s="325"/>
      <c r="D8" s="321" t="s">
        <v>87</v>
      </c>
    </row>
    <row r="9" spans="1:4" ht="21">
      <c r="A9" s="323"/>
      <c r="B9" s="191" t="s">
        <v>88</v>
      </c>
      <c r="C9" s="191" t="s">
        <v>101</v>
      </c>
      <c r="D9" s="289"/>
    </row>
    <row r="10" spans="1:4" ht="15" customHeight="1">
      <c r="A10" s="144">
        <v>100</v>
      </c>
      <c r="B10" s="62">
        <v>100</v>
      </c>
      <c r="C10" s="62">
        <v>0</v>
      </c>
      <c r="D10" s="146" t="s">
        <v>161</v>
      </c>
    </row>
    <row r="11" spans="1:4" ht="15" customHeight="1">
      <c r="A11" s="144">
        <f>SUM(B11:C11)</f>
        <v>120</v>
      </c>
      <c r="B11" s="62">
        <v>120</v>
      </c>
      <c r="C11" s="62">
        <v>0</v>
      </c>
      <c r="D11" s="146" t="s">
        <v>162</v>
      </c>
    </row>
    <row r="12" spans="1:4" ht="15" customHeight="1">
      <c r="A12" s="144">
        <f>SUM(B12:C12)</f>
        <v>100</v>
      </c>
      <c r="B12" s="62">
        <v>100</v>
      </c>
      <c r="C12" s="62">
        <v>0</v>
      </c>
      <c r="D12" s="146" t="s">
        <v>163</v>
      </c>
    </row>
    <row r="13" spans="1:4" ht="15" customHeight="1">
      <c r="A13" s="144">
        <v>100</v>
      </c>
      <c r="B13" s="62">
        <v>100</v>
      </c>
      <c r="C13" s="62">
        <v>0</v>
      </c>
      <c r="D13" s="64" t="s">
        <v>164</v>
      </c>
    </row>
    <row r="14" spans="1:4" ht="15" customHeight="1">
      <c r="A14" s="142">
        <f>SUM(B14:C14)</f>
        <v>100</v>
      </c>
      <c r="B14" s="142">
        <v>100</v>
      </c>
      <c r="C14" s="66">
        <v>0</v>
      </c>
      <c r="D14" s="145" t="s">
        <v>165</v>
      </c>
    </row>
    <row r="15" spans="1:4" ht="15" customHeight="1">
      <c r="A15" s="148">
        <f>SUM(B15:C15)</f>
        <v>0</v>
      </c>
      <c r="B15" s="149"/>
      <c r="C15" s="63"/>
      <c r="D15" s="132"/>
    </row>
    <row r="16" spans="1:4" ht="15" customHeight="1">
      <c r="A16" s="148">
        <f>SUM(B16:C16)</f>
        <v>0</v>
      </c>
      <c r="B16" s="149"/>
      <c r="C16" s="63"/>
      <c r="D16" s="132"/>
    </row>
    <row r="17" spans="1:4" ht="15" customHeight="1">
      <c r="A17" s="187">
        <f>SUM(A10:A14)</f>
        <v>520</v>
      </c>
      <c r="B17" s="187">
        <f>SUM(B10:B16)</f>
        <v>520</v>
      </c>
      <c r="C17" s="190">
        <f>SUM(C14:C14)</f>
        <v>0</v>
      </c>
      <c r="D17" s="189"/>
    </row>
    <row r="18" spans="1:4" ht="15" customHeight="1">
      <c r="A18" s="22"/>
      <c r="B18" s="23"/>
      <c r="C18" s="27"/>
      <c r="D18" s="25" t="s">
        <v>133</v>
      </c>
    </row>
    <row r="19" spans="1:4" ht="12.75">
      <c r="A19" s="317" t="s">
        <v>85</v>
      </c>
      <c r="B19" s="319" t="s">
        <v>67</v>
      </c>
      <c r="C19" s="320"/>
      <c r="D19" s="321" t="s">
        <v>87</v>
      </c>
    </row>
    <row r="20" spans="1:4" ht="21">
      <c r="A20" s="318"/>
      <c r="B20" s="191" t="s">
        <v>88</v>
      </c>
      <c r="C20" s="191" t="s">
        <v>101</v>
      </c>
      <c r="D20" s="289"/>
    </row>
    <row r="21" spans="1:4" ht="12.75">
      <c r="A21" s="144">
        <v>100</v>
      </c>
      <c r="B21" s="62">
        <v>100</v>
      </c>
      <c r="C21" s="62">
        <v>0</v>
      </c>
      <c r="D21" s="146" t="s">
        <v>161</v>
      </c>
    </row>
    <row r="22" spans="1:4" ht="15" customHeight="1">
      <c r="A22" s="144">
        <f aca="true" t="shared" si="0" ref="A22:A28">SUM(B22:C22)</f>
        <v>120</v>
      </c>
      <c r="B22" s="62">
        <v>120</v>
      </c>
      <c r="C22" s="62">
        <v>0</v>
      </c>
      <c r="D22" s="146" t="s">
        <v>162</v>
      </c>
    </row>
    <row r="23" spans="1:4" ht="15" customHeight="1">
      <c r="A23" s="144">
        <f t="shared" si="0"/>
        <v>100</v>
      </c>
      <c r="B23" s="62">
        <v>100</v>
      </c>
      <c r="C23" s="62">
        <v>0</v>
      </c>
      <c r="D23" s="146" t="s">
        <v>163</v>
      </c>
    </row>
    <row r="24" spans="1:4" ht="15" customHeight="1">
      <c r="A24" s="144">
        <f t="shared" si="0"/>
        <v>150</v>
      </c>
      <c r="B24" s="62">
        <v>150</v>
      </c>
      <c r="C24" s="62">
        <v>0</v>
      </c>
      <c r="D24" s="64" t="s">
        <v>164</v>
      </c>
    </row>
    <row r="25" spans="1:4" ht="15" customHeight="1">
      <c r="A25" s="142">
        <f t="shared" si="0"/>
        <v>100</v>
      </c>
      <c r="B25" s="142">
        <v>100</v>
      </c>
      <c r="C25" s="66">
        <v>0</v>
      </c>
      <c r="D25" s="145" t="s">
        <v>165</v>
      </c>
    </row>
    <row r="26" spans="1:4" ht="15" customHeight="1">
      <c r="A26" s="142">
        <f t="shared" si="0"/>
        <v>0</v>
      </c>
      <c r="B26" s="142"/>
      <c r="C26" s="66"/>
      <c r="D26" s="145"/>
    </row>
    <row r="27" spans="1:4" ht="15" customHeight="1">
      <c r="A27" s="142">
        <f t="shared" si="0"/>
        <v>0</v>
      </c>
      <c r="B27" s="142"/>
      <c r="C27" s="66"/>
      <c r="D27" s="145"/>
    </row>
    <row r="28" spans="1:4" ht="15" customHeight="1">
      <c r="A28" s="142">
        <f t="shared" si="0"/>
        <v>0</v>
      </c>
      <c r="B28" s="142"/>
      <c r="C28" s="83"/>
      <c r="D28" s="145"/>
    </row>
    <row r="29" spans="1:4" ht="15" customHeight="1">
      <c r="A29" s="187">
        <f>SUM(A21:A28)</f>
        <v>570</v>
      </c>
      <c r="B29" s="187">
        <f>SUM(B21:B28)</f>
        <v>570</v>
      </c>
      <c r="C29" s="190">
        <f>SUM(C21:C28)</f>
        <v>0</v>
      </c>
      <c r="D29" s="189"/>
    </row>
    <row r="30" spans="1:4" ht="15.75">
      <c r="A30" s="22"/>
      <c r="B30" s="23"/>
      <c r="C30" s="27"/>
      <c r="D30" s="25" t="s">
        <v>144</v>
      </c>
    </row>
    <row r="31" spans="1:4" ht="12.75">
      <c r="A31" s="317" t="s">
        <v>85</v>
      </c>
      <c r="B31" s="319" t="s">
        <v>67</v>
      </c>
      <c r="C31" s="320"/>
      <c r="D31" s="321" t="s">
        <v>87</v>
      </c>
    </row>
    <row r="32" spans="1:4" ht="21">
      <c r="A32" s="318"/>
      <c r="B32" s="191" t="s">
        <v>88</v>
      </c>
      <c r="C32" s="191" t="s">
        <v>101</v>
      </c>
      <c r="D32" s="289"/>
    </row>
    <row r="33" spans="1:4" ht="15" customHeight="1">
      <c r="A33" s="58">
        <f aca="true" t="shared" si="1" ref="A33:A41">SUM(B33:C33)</f>
        <v>0</v>
      </c>
      <c r="B33" s="62"/>
      <c r="C33" s="62"/>
      <c r="D33" s="64"/>
    </row>
    <row r="34" spans="1:4" ht="15" customHeight="1">
      <c r="A34" s="58">
        <f t="shared" si="1"/>
        <v>0</v>
      </c>
      <c r="B34" s="62"/>
      <c r="C34" s="62"/>
      <c r="D34" s="64"/>
    </row>
    <row r="35" spans="1:4" ht="15" customHeight="1">
      <c r="A35" s="58">
        <f t="shared" si="1"/>
        <v>0</v>
      </c>
      <c r="B35" s="62"/>
      <c r="C35" s="62"/>
      <c r="D35" s="64"/>
    </row>
    <row r="36" spans="1:4" ht="15" customHeight="1">
      <c r="A36" s="58">
        <f t="shared" si="1"/>
        <v>0</v>
      </c>
      <c r="B36" s="62"/>
      <c r="C36" s="62"/>
      <c r="D36" s="64"/>
    </row>
    <row r="37" spans="1:4" ht="15" customHeight="1">
      <c r="A37" s="59">
        <f t="shared" si="1"/>
        <v>0</v>
      </c>
      <c r="B37" s="59"/>
      <c r="C37" s="66"/>
      <c r="D37" s="67"/>
    </row>
    <row r="38" spans="1:4" ht="15" customHeight="1">
      <c r="A38" s="142">
        <f t="shared" si="1"/>
        <v>0</v>
      </c>
      <c r="B38" s="142"/>
      <c r="C38" s="66"/>
      <c r="D38" s="145"/>
    </row>
    <row r="39" spans="1:4" ht="15" customHeight="1">
      <c r="A39" s="142">
        <f t="shared" si="1"/>
        <v>0</v>
      </c>
      <c r="B39" s="142"/>
      <c r="C39" s="66"/>
      <c r="D39" s="65"/>
    </row>
    <row r="40" spans="1:4" ht="15" customHeight="1">
      <c r="A40" s="142">
        <f t="shared" si="1"/>
        <v>0</v>
      </c>
      <c r="B40" s="142"/>
      <c r="C40" s="66"/>
      <c r="D40" s="65"/>
    </row>
    <row r="41" spans="1:4" ht="15" customHeight="1">
      <c r="A41" s="187">
        <f t="shared" si="1"/>
        <v>0</v>
      </c>
      <c r="B41" s="187">
        <f>SUM(B33:B40)</f>
        <v>0</v>
      </c>
      <c r="C41" s="188">
        <f>SUM(C33:C40)</f>
        <v>0</v>
      </c>
      <c r="D41" s="18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138" t="s">
        <v>125</v>
      </c>
      <c r="B45" s="150"/>
      <c r="C45" s="9"/>
    </row>
    <row r="46" spans="1:3" ht="15.75">
      <c r="A46" s="140"/>
      <c r="B46" s="9"/>
      <c r="C46" s="9"/>
    </row>
    <row r="47" spans="1:4" ht="12.75">
      <c r="A47" s="138" t="s">
        <v>130</v>
      </c>
      <c r="B47" s="141"/>
      <c r="C47" s="139"/>
      <c r="D47" s="9"/>
    </row>
    <row r="48" ht="12.75">
      <c r="A48" s="139"/>
    </row>
    <row r="49" ht="12.75">
      <c r="A49" s="138" t="s">
        <v>129</v>
      </c>
    </row>
  </sheetData>
  <sheetProtection/>
  <mergeCells count="12">
    <mergeCell ref="B8:C8"/>
    <mergeCell ref="D8:D9"/>
    <mergeCell ref="A31:A32"/>
    <mergeCell ref="B31:C31"/>
    <mergeCell ref="D31:D32"/>
    <mergeCell ref="A19:A20"/>
    <mergeCell ref="B19:C19"/>
    <mergeCell ref="A1:D1"/>
    <mergeCell ref="A2:D2"/>
    <mergeCell ref="D19:D20"/>
    <mergeCell ref="A5:D5"/>
    <mergeCell ref="A8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D35" sqref="D35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3.125" style="0" customWidth="1"/>
    <col min="4" max="4" width="47.00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10" t="s">
        <v>115</v>
      </c>
      <c r="B4" s="9"/>
      <c r="C4" s="9"/>
    </row>
    <row r="5" spans="1:4" ht="19.5" customHeight="1">
      <c r="A5" s="286" t="s">
        <v>139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6" t="s">
        <v>100</v>
      </c>
      <c r="B7" s="21"/>
      <c r="C7" s="14"/>
      <c r="D7" s="24" t="s">
        <v>143</v>
      </c>
    </row>
    <row r="8" spans="1:4" ht="12.75">
      <c r="A8" s="317" t="s">
        <v>85</v>
      </c>
      <c r="B8" s="319" t="s">
        <v>67</v>
      </c>
      <c r="C8" s="320"/>
      <c r="D8" s="321" t="s">
        <v>87</v>
      </c>
    </row>
    <row r="9" spans="1:4" ht="21">
      <c r="A9" s="318"/>
      <c r="B9" s="191" t="s">
        <v>88</v>
      </c>
      <c r="C9" s="191" t="s">
        <v>101</v>
      </c>
      <c r="D9" s="289"/>
    </row>
    <row r="10" spans="1:4" ht="15" customHeight="1">
      <c r="A10" s="58">
        <f>SUM(B10:C10)</f>
        <v>60</v>
      </c>
      <c r="B10" s="62">
        <v>60</v>
      </c>
      <c r="C10" s="62">
        <v>0</v>
      </c>
      <c r="D10" s="64" t="s">
        <v>166</v>
      </c>
    </row>
    <row r="11" spans="1:4" ht="15" customHeight="1">
      <c r="A11" s="58">
        <f aca="true" t="shared" si="0" ref="A11:A16">SUM(B11:C11)</f>
        <v>0</v>
      </c>
      <c r="B11" s="62"/>
      <c r="C11" s="62"/>
      <c r="D11" s="146"/>
    </row>
    <row r="12" spans="1:4" ht="15" customHeight="1">
      <c r="A12" s="58">
        <f t="shared" si="0"/>
        <v>0</v>
      </c>
      <c r="B12" s="62"/>
      <c r="C12" s="62"/>
      <c r="D12" s="146"/>
    </row>
    <row r="13" spans="1:4" ht="15" customHeight="1">
      <c r="A13" s="144">
        <f t="shared" si="0"/>
        <v>0</v>
      </c>
      <c r="B13" s="62"/>
      <c r="C13" s="62"/>
      <c r="D13" s="146"/>
    </row>
    <row r="14" spans="1:4" ht="15" customHeight="1">
      <c r="A14" s="144">
        <f t="shared" si="0"/>
        <v>0</v>
      </c>
      <c r="B14" s="143"/>
      <c r="C14" s="63"/>
      <c r="D14" s="147"/>
    </row>
    <row r="15" spans="1:4" ht="15" customHeight="1">
      <c r="A15" s="148">
        <f t="shared" si="0"/>
        <v>0</v>
      </c>
      <c r="B15" s="149"/>
      <c r="C15" s="63"/>
      <c r="D15" s="132"/>
    </row>
    <row r="16" spans="1:4" ht="15" customHeight="1">
      <c r="A16" s="148">
        <f t="shared" si="0"/>
        <v>0</v>
      </c>
      <c r="B16" s="149"/>
      <c r="C16" s="63"/>
      <c r="D16" s="132"/>
    </row>
    <row r="17" spans="1:4" ht="15" customHeight="1">
      <c r="A17" s="187">
        <f>SUM(A10:A14)</f>
        <v>60</v>
      </c>
      <c r="B17" s="187">
        <f>SUM(B10:B16)</f>
        <v>60</v>
      </c>
      <c r="C17" s="190">
        <f>SUM(C14:C14)</f>
        <v>0</v>
      </c>
      <c r="D17" s="189"/>
    </row>
    <row r="18" spans="1:4" ht="15.75">
      <c r="A18" s="22"/>
      <c r="B18" s="23"/>
      <c r="C18" s="27"/>
      <c r="D18" s="25" t="s">
        <v>133</v>
      </c>
    </row>
    <row r="19" spans="1:4" ht="12.75">
      <c r="A19" s="317" t="s">
        <v>85</v>
      </c>
      <c r="B19" s="319" t="s">
        <v>67</v>
      </c>
      <c r="C19" s="320"/>
      <c r="D19" s="321" t="s">
        <v>87</v>
      </c>
    </row>
    <row r="20" spans="1:4" ht="21">
      <c r="A20" s="318"/>
      <c r="B20" s="191" t="s">
        <v>88</v>
      </c>
      <c r="C20" s="191" t="s">
        <v>101</v>
      </c>
      <c r="D20" s="289"/>
    </row>
    <row r="21" spans="1:4" ht="15" customHeight="1">
      <c r="A21" s="58">
        <f>SUM(B21:C21)</f>
        <v>60</v>
      </c>
      <c r="B21" s="62">
        <v>60</v>
      </c>
      <c r="C21" s="62">
        <v>0</v>
      </c>
      <c r="D21" s="64" t="s">
        <v>166</v>
      </c>
    </row>
    <row r="22" spans="1:4" ht="15" customHeight="1">
      <c r="A22" s="58">
        <f aca="true" t="shared" si="1" ref="A22:A28">SUM(B22:C22)</f>
        <v>0</v>
      </c>
      <c r="B22" s="62"/>
      <c r="C22" s="62"/>
      <c r="D22" s="64"/>
    </row>
    <row r="23" spans="1:4" ht="15" customHeight="1">
      <c r="A23" s="58">
        <f t="shared" si="1"/>
        <v>0</v>
      </c>
      <c r="B23" s="62"/>
      <c r="C23" s="62"/>
      <c r="D23" s="64"/>
    </row>
    <row r="24" spans="1:4" ht="15" customHeight="1">
      <c r="A24" s="58">
        <f t="shared" si="1"/>
        <v>0</v>
      </c>
      <c r="B24" s="62"/>
      <c r="C24" s="62"/>
      <c r="D24" s="64"/>
    </row>
    <row r="25" spans="1:4" ht="15" customHeight="1">
      <c r="A25" s="142">
        <f t="shared" si="1"/>
        <v>0</v>
      </c>
      <c r="B25" s="142"/>
      <c r="C25" s="66"/>
      <c r="D25" s="67"/>
    </row>
    <row r="26" spans="1:4" ht="15" customHeight="1">
      <c r="A26" s="142">
        <f t="shared" si="1"/>
        <v>0</v>
      </c>
      <c r="B26" s="142"/>
      <c r="C26" s="66"/>
      <c r="D26" s="145"/>
    </row>
    <row r="27" spans="1:4" ht="15" customHeight="1">
      <c r="A27" s="142">
        <f t="shared" si="1"/>
        <v>0</v>
      </c>
      <c r="B27" s="142"/>
      <c r="C27" s="66"/>
      <c r="D27" s="145"/>
    </row>
    <row r="28" spans="1:4" ht="15" customHeight="1">
      <c r="A28" s="142">
        <f t="shared" si="1"/>
        <v>0</v>
      </c>
      <c r="B28" s="142"/>
      <c r="C28" s="83"/>
      <c r="D28" s="145"/>
    </row>
    <row r="29" spans="1:4" ht="15" customHeight="1">
      <c r="A29" s="187">
        <f>SUM(A21:A28)</f>
        <v>60</v>
      </c>
      <c r="B29" s="187">
        <f>SUM(B21:B28)</f>
        <v>60</v>
      </c>
      <c r="C29" s="190">
        <f>SUM(C21:C28)</f>
        <v>0</v>
      </c>
      <c r="D29" s="189"/>
    </row>
    <row r="30" spans="1:4" ht="15.75">
      <c r="A30" s="22"/>
      <c r="B30" s="23"/>
      <c r="C30" s="27"/>
      <c r="D30" s="25" t="s">
        <v>144</v>
      </c>
    </row>
    <row r="31" spans="1:4" ht="12.75">
      <c r="A31" s="317" t="s">
        <v>85</v>
      </c>
      <c r="B31" s="319" t="s">
        <v>67</v>
      </c>
      <c r="C31" s="320"/>
      <c r="D31" s="321" t="s">
        <v>87</v>
      </c>
    </row>
    <row r="32" spans="1:4" ht="21">
      <c r="A32" s="318"/>
      <c r="B32" s="191" t="s">
        <v>88</v>
      </c>
      <c r="C32" s="191" t="s">
        <v>101</v>
      </c>
      <c r="D32" s="289"/>
    </row>
    <row r="33" spans="1:4" ht="15" customHeight="1">
      <c r="A33" s="58">
        <f>SUM(B33:C33)</f>
        <v>60</v>
      </c>
      <c r="B33" s="62">
        <v>60</v>
      </c>
      <c r="C33" s="62">
        <v>0</v>
      </c>
      <c r="D33" s="64" t="s">
        <v>166</v>
      </c>
    </row>
    <row r="34" spans="1:4" ht="15" customHeight="1">
      <c r="A34" s="58">
        <f aca="true" t="shared" si="2" ref="A34:A41">SUM(B34:C34)</f>
        <v>0</v>
      </c>
      <c r="B34" s="62"/>
      <c r="C34" s="62"/>
      <c r="D34" s="64"/>
    </row>
    <row r="35" spans="1:4" ht="15" customHeight="1">
      <c r="A35" s="58">
        <f t="shared" si="2"/>
        <v>0</v>
      </c>
      <c r="B35" s="62"/>
      <c r="C35" s="62"/>
      <c r="D35" s="64"/>
    </row>
    <row r="36" spans="1:4" ht="15" customHeight="1">
      <c r="A36" s="58">
        <f t="shared" si="2"/>
        <v>0</v>
      </c>
      <c r="B36" s="62"/>
      <c r="C36" s="62"/>
      <c r="D36" s="64"/>
    </row>
    <row r="37" spans="1:4" ht="15" customHeight="1">
      <c r="A37" s="59">
        <f t="shared" si="2"/>
        <v>0</v>
      </c>
      <c r="B37" s="59"/>
      <c r="C37" s="66"/>
      <c r="D37" s="67"/>
    </row>
    <row r="38" spans="1:4" ht="15" customHeight="1">
      <c r="A38" s="142">
        <f t="shared" si="2"/>
        <v>0</v>
      </c>
      <c r="B38" s="142"/>
      <c r="C38" s="66"/>
      <c r="D38" s="145"/>
    </row>
    <row r="39" spans="1:4" ht="15" customHeight="1">
      <c r="A39" s="142">
        <f t="shared" si="2"/>
        <v>0</v>
      </c>
      <c r="B39" s="142"/>
      <c r="C39" s="66"/>
      <c r="D39" s="65"/>
    </row>
    <row r="40" spans="1:4" ht="15" customHeight="1">
      <c r="A40" s="142">
        <f t="shared" si="2"/>
        <v>0</v>
      </c>
      <c r="B40" s="142"/>
      <c r="C40" s="66"/>
      <c r="D40" s="65"/>
    </row>
    <row r="41" spans="1:4" ht="15" customHeight="1">
      <c r="A41" s="187">
        <f t="shared" si="2"/>
        <v>60</v>
      </c>
      <c r="B41" s="187">
        <f>SUM(B33:B40)</f>
        <v>60</v>
      </c>
      <c r="C41" s="188">
        <f>SUM(C33:C40)</f>
        <v>0</v>
      </c>
      <c r="D41" s="18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138" t="s">
        <v>125</v>
      </c>
      <c r="B45" s="150"/>
      <c r="C45" s="9"/>
    </row>
    <row r="46" spans="1:3" ht="15.75">
      <c r="A46" s="140"/>
      <c r="B46" s="9"/>
      <c r="C46" s="9"/>
    </row>
    <row r="47" spans="1:4" ht="12.75">
      <c r="A47" s="138" t="s">
        <v>127</v>
      </c>
      <c r="B47" s="141"/>
      <c r="C47" s="139"/>
      <c r="D47" s="9"/>
    </row>
    <row r="48" ht="12.75">
      <c r="A48" s="139"/>
    </row>
    <row r="49" ht="12.75">
      <c r="A49" s="138" t="s">
        <v>129</v>
      </c>
    </row>
  </sheetData>
  <sheetProtection/>
  <mergeCells count="12">
    <mergeCell ref="A1:D1"/>
    <mergeCell ref="A2:D2"/>
    <mergeCell ref="A31:A32"/>
    <mergeCell ref="B31:C31"/>
    <mergeCell ref="D31:D32"/>
    <mergeCell ref="A5:D5"/>
    <mergeCell ref="A8:A9"/>
    <mergeCell ref="B8:C8"/>
    <mergeCell ref="D8:D9"/>
    <mergeCell ref="A19:A20"/>
    <mergeCell ref="B19:C19"/>
    <mergeCell ref="D19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">
      <selection activeCell="D23" sqref="D23:G23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10.375" style="0" customWidth="1"/>
    <col min="4" max="4" width="10.875" style="0" customWidth="1"/>
    <col min="5" max="5" width="10.625" style="0" customWidth="1"/>
    <col min="6" max="6" width="12.25390625" style="0" customWidth="1"/>
    <col min="7" max="7" width="12.375" style="0" customWidth="1"/>
  </cols>
  <sheetData>
    <row r="1" spans="1:16" ht="15.75">
      <c r="A1" s="14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335" t="s">
        <v>103</v>
      </c>
      <c r="B3" s="335"/>
      <c r="C3" s="334" t="s">
        <v>102</v>
      </c>
      <c r="D3" s="334"/>
      <c r="E3" s="334"/>
      <c r="F3" s="334"/>
      <c r="G3" s="334"/>
      <c r="H3" s="10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10"/>
      <c r="D4" s="10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</row>
    <row r="5" spans="1:16" ht="15" customHeight="1">
      <c r="A5" s="9" t="s">
        <v>104</v>
      </c>
      <c r="B5" s="10" t="s">
        <v>105</v>
      </c>
      <c r="C5" s="10"/>
      <c r="D5" s="10"/>
      <c r="E5" s="10"/>
      <c r="F5" s="10"/>
      <c r="G5" s="182" t="s">
        <v>77</v>
      </c>
      <c r="H5" s="10"/>
      <c r="I5" s="9"/>
      <c r="J5" s="9"/>
      <c r="K5" s="9"/>
      <c r="L5" s="9"/>
      <c r="M5" s="9"/>
      <c r="N5" s="9"/>
      <c r="O5" s="9"/>
      <c r="P5" s="9"/>
    </row>
    <row r="6" spans="1:16" ht="24.75" customHeight="1">
      <c r="A6" s="9"/>
      <c r="B6" s="9"/>
      <c r="C6" s="9"/>
      <c r="D6" s="15" t="s">
        <v>75</v>
      </c>
      <c r="E6" s="134" t="s">
        <v>98</v>
      </c>
      <c r="F6" s="331" t="s">
        <v>76</v>
      </c>
      <c r="G6" s="332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>
      <c r="A7" s="333" t="s">
        <v>63</v>
      </c>
      <c r="B7" s="333"/>
      <c r="C7" s="333"/>
      <c r="D7" s="183">
        <v>2023</v>
      </c>
      <c r="E7" s="183">
        <v>2024</v>
      </c>
      <c r="F7" s="183">
        <v>2025</v>
      </c>
      <c r="G7" s="183">
        <v>2026</v>
      </c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329" t="s">
        <v>68</v>
      </c>
      <c r="B8" s="329"/>
      <c r="C8" s="329"/>
      <c r="D8" s="184">
        <f>SUM(D9:D11)</f>
        <v>4171</v>
      </c>
      <c r="E8" s="184">
        <f>SUM(E9:E11)</f>
        <v>4157</v>
      </c>
      <c r="F8" s="184">
        <f>SUM(F9:F11)</f>
        <v>4258</v>
      </c>
      <c r="G8" s="184">
        <f>SUM(G9:G11)</f>
        <v>4496</v>
      </c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11" t="s">
        <v>67</v>
      </c>
      <c r="B9" s="327" t="s">
        <v>69</v>
      </c>
      <c r="C9" s="328"/>
      <c r="D9" s="19">
        <f>SUM(' 1- podrobný rozpis Průchodní'!E40)</f>
        <v>2878</v>
      </c>
      <c r="E9" s="28">
        <f>SUM(' 1- podrobný rozpis Průchodní'!F40)</f>
        <v>2822</v>
      </c>
      <c r="F9" s="28">
        <f>SUM(' 1- podrobný rozpis Průchodní'!G40)</f>
        <v>2963</v>
      </c>
      <c r="G9" s="28">
        <f>SUM(' 1- podrobný rozpis Průchodní'!H40)</f>
        <v>3131</v>
      </c>
      <c r="H9" s="9"/>
      <c r="I9" s="9"/>
      <c r="J9" s="9"/>
      <c r="K9" s="9"/>
      <c r="L9" s="18"/>
      <c r="M9" s="9"/>
      <c r="N9" s="9"/>
      <c r="O9" s="9"/>
      <c r="P9" s="9"/>
    </row>
    <row r="10" spans="1:16" ht="19.5" customHeight="1">
      <c r="A10" s="16"/>
      <c r="B10" s="327" t="s">
        <v>70</v>
      </c>
      <c r="C10" s="328"/>
      <c r="D10" s="19">
        <f>SUM(' 1- podrobný rozpis Průchodní'!E41)</f>
        <v>673</v>
      </c>
      <c r="E10" s="28">
        <f>SUM(' 1- podrobný rozpis Průchodní'!F41)</f>
        <v>715</v>
      </c>
      <c r="F10" s="28">
        <f>SUM(' 1- podrobný rozpis Průchodní'!G41)</f>
        <v>715</v>
      </c>
      <c r="G10" s="28">
        <f>SUM(' 1- podrobný rozpis Průchodní'!H41)</f>
        <v>715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17"/>
      <c r="B11" s="327" t="s">
        <v>71</v>
      </c>
      <c r="C11" s="328"/>
      <c r="D11" s="19">
        <f>SUM(' 1- podrobný rozpis Průchodní'!E42)</f>
        <v>620</v>
      </c>
      <c r="E11" s="28">
        <f>SUM(' 1- podrobný rozpis Průchodní'!F42)</f>
        <v>620</v>
      </c>
      <c r="F11" s="28">
        <f>SUM(' 1- podrobný rozpis Průchodní'!G42)</f>
        <v>580</v>
      </c>
      <c r="G11" s="28">
        <f>SUM(' 1- podrobný rozpis Průchodní'!H42)</f>
        <v>650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212"/>
      <c r="B12" s="337" t="s">
        <v>137</v>
      </c>
      <c r="C12" s="338"/>
      <c r="D12" s="19">
        <f>SUM(' 1- podrobný rozpis Průchodní'!E43)</f>
        <v>0</v>
      </c>
      <c r="E12" s="213"/>
      <c r="F12" s="213"/>
      <c r="G12" s="213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330" t="s">
        <v>64</v>
      </c>
      <c r="B13" s="330"/>
      <c r="C13" s="330"/>
      <c r="D13" s="185">
        <f>SUM(' 1- podrobný rozpis Průchodní'!E44+' 1- podrobný rozpis Průchodní'!E45)</f>
        <v>14597</v>
      </c>
      <c r="E13" s="185">
        <f>SUM(' 1- podrobný rozpis Průchodní'!F44+' 1- podrobný rozpis Průchodní'!F45)</f>
        <v>15619</v>
      </c>
      <c r="F13" s="185">
        <f>SUM(' 1- podrobný rozpis Průchodní'!G44+' 1- podrobný rozpis Průchodní'!G45)</f>
        <v>16712</v>
      </c>
      <c r="G13" s="185">
        <f>SUM(' 1- podrobný rozpis Průchodní'!H44+' 1- podrobný rozpis Průchodní'!H45)</f>
        <v>17882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330" t="s">
        <v>65</v>
      </c>
      <c r="B14" s="330"/>
      <c r="C14" s="330"/>
      <c r="D14" s="185">
        <f>SUM(' 1- podrobný rozpis Průchodní'!E46+' 1- podrobný rozpis Průchodní'!E47)</f>
        <v>0</v>
      </c>
      <c r="E14" s="185">
        <f>SUM(' 1- podrobný rozpis Průchodní'!F46+' 1- podrobný rozpis Průchodní'!F47)</f>
        <v>0</v>
      </c>
      <c r="F14" s="185">
        <f>SUM(' 1- podrobný rozpis Průchodní'!G46+' 1- podrobný rozpis Průchodní'!G47)</f>
        <v>0</v>
      </c>
      <c r="G14" s="185">
        <f>SUM(' 1- podrobný rozpis Průchodní'!H46+' 1- podrobný rozpis Průchodní'!H47)</f>
        <v>0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330" t="s">
        <v>66</v>
      </c>
      <c r="B15" s="330"/>
      <c r="C15" s="330"/>
      <c r="D15" s="185">
        <f>SUM(' 1- podrobný rozpis Průchodní'!E31+' 1- podrobný rozpis Průchodní'!E34+' 1- podrobný rozpis Průchodní'!E36+' 1- podrobný rozpis Průchodní'!E37+' 1- podrobný rozpis Průchodní'!E38)</f>
        <v>150</v>
      </c>
      <c r="E15" s="185">
        <f>SUM(' 1- podrobný rozpis Průchodní'!F31+' 1- podrobný rozpis Průchodní'!F34+' 1- podrobný rozpis Průchodní'!F36+' 1- podrobný rozpis Průchodní'!F37+' 1- podrobný rozpis Průchodní'!F38)</f>
        <v>187</v>
      </c>
      <c r="F15" s="185">
        <f>SUM(' 1- podrobný rozpis Průchodní'!G31+' 1- podrobný rozpis Průchodní'!G34+' 1- podrobný rozpis Průchodní'!G36+' 1- podrobný rozpis Průchodní'!G37+' 1- podrobný rozpis Průchodní'!G38)</f>
        <v>187</v>
      </c>
      <c r="G15" s="185">
        <f>SUM(' 1- podrobný rozpis Průchodní'!H31+' 1- podrobný rozpis Průchodní'!H34+' 1- podrobný rozpis Průchodní'!H36+' 1- podrobný rozpis Průchodní'!H37+' 1- podrobný rozpis Průchodní'!H38)</f>
        <v>187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326" t="s">
        <v>78</v>
      </c>
      <c r="B16" s="326"/>
      <c r="C16" s="326"/>
      <c r="D16" s="186">
        <f>SUM(D8+D13+D14+D15)</f>
        <v>18918</v>
      </c>
      <c r="E16" s="186">
        <f>SUM(E8+E13+E14+E15)</f>
        <v>19963</v>
      </c>
      <c r="F16" s="186">
        <f>SUM(F8+F13+F14+F15)</f>
        <v>21157</v>
      </c>
      <c r="G16" s="186">
        <f>SUM(G8+G13+G14+G15)</f>
        <v>22565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13"/>
      <c r="B17" s="13"/>
      <c r="C17" s="13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>
      <c r="A18" s="333" t="s">
        <v>72</v>
      </c>
      <c r="B18" s="333"/>
      <c r="C18" s="333"/>
      <c r="D18" s="217">
        <v>2023</v>
      </c>
      <c r="E18" s="217">
        <v>2024</v>
      </c>
      <c r="F18" s="217">
        <v>2025</v>
      </c>
      <c r="G18" s="217">
        <v>2026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329" t="s">
        <v>73</v>
      </c>
      <c r="B19" s="329"/>
      <c r="C19" s="329"/>
      <c r="D19" s="184">
        <f>SUM(' 1- podrobný rozpis Průchodní'!E11)</f>
        <v>18918</v>
      </c>
      <c r="E19" s="184">
        <f>SUM(' 1- podrobný rozpis Průchodní'!F11)</f>
        <v>19963</v>
      </c>
      <c r="F19" s="184">
        <f>SUM(' 1- podrobný rozpis Průchodní'!G11)</f>
        <v>21157</v>
      </c>
      <c r="G19" s="184">
        <f>SUM(' 1- podrobný rozpis Průchodní'!H11)</f>
        <v>22565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9.5" customHeight="1">
      <c r="A20" s="11" t="s">
        <v>67</v>
      </c>
      <c r="B20" s="327" t="s">
        <v>74</v>
      </c>
      <c r="C20" s="328"/>
      <c r="D20" s="19">
        <f>' 1- podrobný rozpis Průchodní'!E18+' 1- podrobný rozpis Průchodní'!E21+' 1- podrobný rozpis Průchodní'!E23</f>
        <v>14474</v>
      </c>
      <c r="E20" s="19">
        <f>' 1- podrobný rozpis Průchodní'!F18+' 1- podrobný rozpis Průchodní'!F21+' 1- podrobný rozpis Průchodní'!F23</f>
        <v>15826</v>
      </c>
      <c r="F20" s="19">
        <f>' 1- podrobný rozpis Průchodní'!G18+' 1- podrobný rozpis Průchodní'!G21+' 1- podrobný rozpis Průchodní'!G23</f>
        <v>16561</v>
      </c>
      <c r="G20" s="19">
        <f>' 1- podrobný rozpis Průchodní'!H18+' 1- podrobný rozpis Průchodní'!H21+' 1- podrobný rozpis Průchodní'!H23</f>
        <v>17708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326" t="s">
        <v>78</v>
      </c>
      <c r="B21" s="326"/>
      <c r="C21" s="326"/>
      <c r="D21" s="186">
        <f>SUM(D19)</f>
        <v>18918</v>
      </c>
      <c r="E21" s="186">
        <f>SUM(E19)</f>
        <v>19963</v>
      </c>
      <c r="F21" s="186">
        <f>SUM(F19)</f>
        <v>21157</v>
      </c>
      <c r="G21" s="186">
        <f>SUM(G19)</f>
        <v>22565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 t="s">
        <v>125</v>
      </c>
      <c r="B23" s="9"/>
      <c r="C23" s="151"/>
      <c r="D23" s="242"/>
      <c r="E23" s="242"/>
      <c r="F23" s="242"/>
      <c r="G23" s="242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.75">
      <c r="A25" s="9" t="s">
        <v>112</v>
      </c>
      <c r="B25" s="336"/>
      <c r="C25" s="336"/>
      <c r="D25" s="55" t="s">
        <v>96</v>
      </c>
      <c r="E25" s="336"/>
      <c r="F25" s="336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.75">
      <c r="A26" s="9"/>
      <c r="B26" s="56"/>
      <c r="C26" s="56"/>
      <c r="D26" s="55"/>
      <c r="E26" s="56"/>
      <c r="F26" s="56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56"/>
      <c r="C27" s="56"/>
      <c r="D27" s="55"/>
      <c r="E27" s="56"/>
      <c r="F27" s="56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 t="s">
        <v>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 t="s">
        <v>80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/>
  <mergeCells count="19">
    <mergeCell ref="C3:G3"/>
    <mergeCell ref="A3:B3"/>
    <mergeCell ref="B11:C11"/>
    <mergeCell ref="B25:C25"/>
    <mergeCell ref="E25:F25"/>
    <mergeCell ref="A18:C18"/>
    <mergeCell ref="A19:C19"/>
    <mergeCell ref="A16:C16"/>
    <mergeCell ref="A15:C15"/>
    <mergeCell ref="B12:C12"/>
    <mergeCell ref="A21:C21"/>
    <mergeCell ref="B20:C20"/>
    <mergeCell ref="A8:C8"/>
    <mergeCell ref="A13:C13"/>
    <mergeCell ref="A14:C14"/>
    <mergeCell ref="F6:G6"/>
    <mergeCell ref="A7:C7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4">
      <selection activeCell="D24" sqref="D24"/>
    </sheetView>
  </sheetViews>
  <sheetFormatPr defaultColWidth="9.00390625" defaultRowHeight="12.75"/>
  <cols>
    <col min="1" max="1" width="10.875" style="0" customWidth="1"/>
    <col min="2" max="3" width="10.625" style="0" customWidth="1"/>
    <col min="4" max="7" width="13.75390625" style="0" customWidth="1"/>
  </cols>
  <sheetData>
    <row r="1" spans="1:16" ht="15.75">
      <c r="A1" s="14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335" t="s">
        <v>103</v>
      </c>
      <c r="B3" s="335"/>
      <c r="C3" s="334" t="s">
        <v>102</v>
      </c>
      <c r="D3" s="334"/>
      <c r="E3" s="334"/>
      <c r="F3" s="334"/>
      <c r="G3" s="334"/>
      <c r="H3" s="10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10"/>
      <c r="D4" s="10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</row>
    <row r="5" spans="1:16" ht="19.5" customHeight="1">
      <c r="A5" s="9" t="s">
        <v>104</v>
      </c>
      <c r="B5" s="10" t="s">
        <v>122</v>
      </c>
      <c r="C5" s="10"/>
      <c r="D5" s="10"/>
      <c r="E5" s="10"/>
      <c r="F5" s="10"/>
      <c r="G5" s="182" t="s">
        <v>77</v>
      </c>
      <c r="H5" s="10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9"/>
      <c r="B6" s="9"/>
      <c r="C6" s="9"/>
      <c r="D6" s="15" t="s">
        <v>75</v>
      </c>
      <c r="E6" s="134" t="s">
        <v>98</v>
      </c>
      <c r="F6" s="331" t="s">
        <v>76</v>
      </c>
      <c r="G6" s="332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>
      <c r="A7" s="333" t="s">
        <v>63</v>
      </c>
      <c r="B7" s="333"/>
      <c r="C7" s="333"/>
      <c r="D7" s="217">
        <v>2023</v>
      </c>
      <c r="E7" s="217">
        <v>2024</v>
      </c>
      <c r="F7" s="217">
        <v>2025</v>
      </c>
      <c r="G7" s="217">
        <v>2026</v>
      </c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329" t="s">
        <v>68</v>
      </c>
      <c r="B8" s="329"/>
      <c r="C8" s="329"/>
      <c r="D8" s="184">
        <f>SUM(D9:D12)</f>
        <v>5141</v>
      </c>
      <c r="E8" s="184">
        <f>SUM(E9:E12)</f>
        <v>5036</v>
      </c>
      <c r="F8" s="184">
        <f>SUM(F9:F12)</f>
        <v>5238</v>
      </c>
      <c r="G8" s="184">
        <f>SUM(G9:G12)</f>
        <v>5504</v>
      </c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11" t="s">
        <v>67</v>
      </c>
      <c r="B9" s="327" t="s">
        <v>69</v>
      </c>
      <c r="C9" s="328"/>
      <c r="D9" s="19">
        <f>SUM('1-podrobný rozpis Nábřežní'!E39)</f>
        <v>3790</v>
      </c>
      <c r="E9" s="28">
        <f>SUM('1-podrobný rozpis Nábřežní'!F39)</f>
        <v>3780</v>
      </c>
      <c r="F9" s="28">
        <f>SUM('1-podrobný rozpis Nábřežní'!G39)</f>
        <v>3962</v>
      </c>
      <c r="G9" s="28">
        <f>SUM('1-podrobný rozpis Nábřežní'!H39)</f>
        <v>4178</v>
      </c>
      <c r="H9" s="9"/>
      <c r="I9" s="9"/>
      <c r="J9" s="9"/>
      <c r="K9" s="9"/>
      <c r="L9" s="18"/>
      <c r="M9" s="9"/>
      <c r="N9" s="9"/>
      <c r="O9" s="9"/>
      <c r="P9" s="9"/>
    </row>
    <row r="10" spans="1:16" ht="19.5" customHeight="1">
      <c r="A10" s="16"/>
      <c r="B10" s="327" t="s">
        <v>70</v>
      </c>
      <c r="C10" s="328"/>
      <c r="D10" s="19">
        <f>SUM('1-podrobný rozpis Nábřežní'!E40)</f>
        <v>681</v>
      </c>
      <c r="E10" s="28">
        <f>SUM('1-podrobný rozpis Nábřežní'!F40)</f>
        <v>656</v>
      </c>
      <c r="F10" s="28">
        <f>SUM('1-podrobný rozpis Nábřežní'!G40)</f>
        <v>656</v>
      </c>
      <c r="G10" s="28">
        <f>SUM('1-podrobný rozpis Nábřežní'!H40)</f>
        <v>656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17"/>
      <c r="B11" s="327" t="s">
        <v>71</v>
      </c>
      <c r="C11" s="328"/>
      <c r="D11" s="19">
        <f>SUM('1-podrobný rozpis Nábřežní'!E41)</f>
        <v>570</v>
      </c>
      <c r="E11" s="28">
        <f>SUM('1-podrobný rozpis Nábřežní'!F41)</f>
        <v>500</v>
      </c>
      <c r="F11" s="28">
        <f>SUM('1-podrobný rozpis Nábřežní'!G41)</f>
        <v>520</v>
      </c>
      <c r="G11" s="28">
        <f>SUM('1-podrobný rozpis Nábřežní'!H41)</f>
        <v>570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212"/>
      <c r="B12" s="337" t="s">
        <v>137</v>
      </c>
      <c r="C12" s="338"/>
      <c r="D12" s="19">
        <f>SUM('1-podrobný rozpis Nábřežní'!E42)</f>
        <v>100</v>
      </c>
      <c r="E12" s="213">
        <v>100</v>
      </c>
      <c r="F12" s="213">
        <v>100</v>
      </c>
      <c r="G12" s="213">
        <v>100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330" t="s">
        <v>64</v>
      </c>
      <c r="B13" s="330"/>
      <c r="C13" s="330"/>
      <c r="D13" s="185">
        <f>SUM('1-podrobný rozpis Nábřežní'!E43)</f>
        <v>26384</v>
      </c>
      <c r="E13" s="185">
        <f>SUM('1-podrobný rozpis Nábřežní'!F43)</f>
        <v>28130</v>
      </c>
      <c r="F13" s="185">
        <f>SUM('1-podrobný rozpis Nábřežní'!G43)</f>
        <v>29599</v>
      </c>
      <c r="G13" s="185">
        <f>SUM('1-podrobný rozpis Nábřežní'!H43)</f>
        <v>31710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330" t="s">
        <v>178</v>
      </c>
      <c r="B14" s="330"/>
      <c r="C14" s="330"/>
      <c r="D14" s="185">
        <f>SUM('1-podrobný rozpis Nábřežní'!E36)</f>
        <v>0</v>
      </c>
      <c r="E14" s="185">
        <f>SUM('1-podrobný rozpis Nábřežní'!F36)</f>
        <v>90</v>
      </c>
      <c r="F14" s="185">
        <f>SUM('1-podrobný rozpis Nábřežní'!G36)</f>
        <v>60</v>
      </c>
      <c r="G14" s="185">
        <f>SUM('1-podrobný rozpis Nábřežní'!H36)</f>
        <v>45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330" t="s">
        <v>66</v>
      </c>
      <c r="B15" s="330"/>
      <c r="C15" s="330"/>
      <c r="D15" s="185">
        <f>SUM('1-podrobný rozpis Nábřežní'!E33+'1-podrobný rozpis Nábřežní'!E35)</f>
        <v>400</v>
      </c>
      <c r="E15" s="185">
        <f>SUM('1-podrobný rozpis Nábřežní'!F33+'1-podrobný rozpis Nábřežní'!F35)</f>
        <v>200</v>
      </c>
      <c r="F15" s="185">
        <f>SUM('1-podrobný rozpis Nábřežní'!G33+'1-podrobný rozpis Nábřežní'!G35)</f>
        <v>200</v>
      </c>
      <c r="G15" s="185">
        <f>SUM('1-podrobný rozpis Nábřežní'!H33+'1-podrobný rozpis Nábřežní'!H35)</f>
        <v>210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326" t="s">
        <v>78</v>
      </c>
      <c r="B16" s="326"/>
      <c r="C16" s="326"/>
      <c r="D16" s="186">
        <f>SUM(D8+D13+D14+D15)</f>
        <v>31925</v>
      </c>
      <c r="E16" s="186">
        <f>SUM(E8+E13+E14+E15)</f>
        <v>33456</v>
      </c>
      <c r="F16" s="186">
        <f>SUM(F8+F13+F14+F15)</f>
        <v>35097</v>
      </c>
      <c r="G16" s="186">
        <f>SUM(G8+G13+G14+G15)</f>
        <v>37469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13"/>
      <c r="B17" s="13"/>
      <c r="C17" s="13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>
      <c r="A18" s="333" t="s">
        <v>72</v>
      </c>
      <c r="B18" s="333"/>
      <c r="C18" s="333"/>
      <c r="D18" s="217">
        <v>2023</v>
      </c>
      <c r="E18" s="217">
        <v>2024</v>
      </c>
      <c r="F18" s="217">
        <v>2025</v>
      </c>
      <c r="G18" s="217">
        <v>2026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329" t="s">
        <v>73</v>
      </c>
      <c r="B19" s="329"/>
      <c r="C19" s="329"/>
      <c r="D19" s="184">
        <f>SUM('1-podrobný rozpis Nábřežní'!E10)</f>
        <v>31925</v>
      </c>
      <c r="E19" s="184">
        <f>SUM('1-podrobný rozpis Nábřežní'!F10)</f>
        <v>33456</v>
      </c>
      <c r="F19" s="184">
        <f>SUM('1-podrobný rozpis Nábřežní'!G10)</f>
        <v>35097</v>
      </c>
      <c r="G19" s="184">
        <f>SUM('1-podrobný rozpis Nábřežní'!H10)</f>
        <v>37469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9.5" customHeight="1">
      <c r="A20" s="11" t="s">
        <v>67</v>
      </c>
      <c r="B20" s="327" t="s">
        <v>74</v>
      </c>
      <c r="C20" s="328"/>
      <c r="D20" s="19">
        <f>SUM('1-podrobný rozpis Nábřežní'!E17+'1-podrobný rozpis Nábřežní'!E20+'1-podrobný rozpis Nábřežní'!E22-170)</f>
        <v>25121</v>
      </c>
      <c r="E20" s="19">
        <f>SUM('1-podrobný rozpis Nábřežní'!F17+'1-podrobný rozpis Nábřežní'!F20+'1-podrobný rozpis Nábřežní'!F22)</f>
        <v>27183</v>
      </c>
      <c r="F20" s="19">
        <f>SUM('1-podrobný rozpis Nábřežní'!G17+'1-podrobný rozpis Nábřežní'!G20+'1-podrobný rozpis Nábřežní'!G22)</f>
        <v>28589</v>
      </c>
      <c r="G20" s="19">
        <f>SUM('1-podrobný rozpis Nábřežní'!H17+'1-podrobný rozpis Nábřežní'!H20+'1-podrobný rozpis Nábřežní'!H22)</f>
        <v>30456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326" t="s">
        <v>78</v>
      </c>
      <c r="B21" s="326"/>
      <c r="C21" s="326"/>
      <c r="D21" s="186">
        <f>SUM(D19)</f>
        <v>31925</v>
      </c>
      <c r="E21" s="186">
        <f>SUM(E19)</f>
        <v>33456</v>
      </c>
      <c r="F21" s="186">
        <f>SUM(F19)</f>
        <v>35097</v>
      </c>
      <c r="G21" s="186">
        <f>SUM(G19)</f>
        <v>37469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 t="s">
        <v>125</v>
      </c>
      <c r="B23" s="9"/>
      <c r="C23" s="151"/>
      <c r="D23" s="242">
        <f>D13-D20</f>
        <v>1263</v>
      </c>
      <c r="E23" s="242"/>
      <c r="F23" s="242"/>
      <c r="G23" s="242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.75">
      <c r="A25" s="9" t="s">
        <v>112</v>
      </c>
      <c r="B25" s="336"/>
      <c r="C25" s="336"/>
      <c r="D25" s="55" t="s">
        <v>96</v>
      </c>
      <c r="E25" s="336"/>
      <c r="F25" s="336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.75">
      <c r="A26" s="9"/>
      <c r="B26" s="84"/>
      <c r="C26" s="84"/>
      <c r="D26" s="55"/>
      <c r="E26" s="84"/>
      <c r="F26" s="84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84"/>
      <c r="C27" s="84"/>
      <c r="D27" s="55"/>
      <c r="E27" s="84"/>
      <c r="F27" s="84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3" ht="12.75">
      <c r="A29" s="9" t="s">
        <v>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9" t="s">
        <v>80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sheetProtection/>
  <mergeCells count="19">
    <mergeCell ref="A3:B3"/>
    <mergeCell ref="C3:G3"/>
    <mergeCell ref="F6:G6"/>
    <mergeCell ref="A7:C7"/>
    <mergeCell ref="A8:C8"/>
    <mergeCell ref="B9:C9"/>
    <mergeCell ref="B10:C10"/>
    <mergeCell ref="B11:C11"/>
    <mergeCell ref="A13:C13"/>
    <mergeCell ref="A14:C14"/>
    <mergeCell ref="A15:C15"/>
    <mergeCell ref="A16:C16"/>
    <mergeCell ref="B12:C12"/>
    <mergeCell ref="A18:C18"/>
    <mergeCell ref="A19:C19"/>
    <mergeCell ref="B20:C20"/>
    <mergeCell ref="A21:C21"/>
    <mergeCell ref="B25:C25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0.75390625" style="0" customWidth="1"/>
    <col min="2" max="3" width="10.625" style="0" customWidth="1"/>
    <col min="4" max="7" width="13.75390625" style="0" customWidth="1"/>
  </cols>
  <sheetData>
    <row r="1" spans="1:16" ht="15.75">
      <c r="A1" s="14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335" t="s">
        <v>103</v>
      </c>
      <c r="B3" s="335"/>
      <c r="C3" s="334" t="s">
        <v>102</v>
      </c>
      <c r="D3" s="334"/>
      <c r="E3" s="334"/>
      <c r="F3" s="334"/>
      <c r="G3" s="334"/>
      <c r="H3" s="10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10"/>
      <c r="D4" s="10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</row>
    <row r="5" spans="1:16" ht="19.5" customHeight="1">
      <c r="A5" s="9" t="s">
        <v>104</v>
      </c>
      <c r="B5" s="10" t="s">
        <v>123</v>
      </c>
      <c r="C5" s="10"/>
      <c r="D5" s="10"/>
      <c r="E5" s="10"/>
      <c r="F5" s="10"/>
      <c r="G5" s="182" t="s">
        <v>77</v>
      </c>
      <c r="H5" s="10"/>
      <c r="I5" s="9"/>
      <c r="J5" s="9"/>
      <c r="K5" s="9"/>
      <c r="L5" s="9"/>
      <c r="M5" s="9"/>
      <c r="N5" s="9"/>
      <c r="O5" s="9"/>
      <c r="P5" s="9"/>
    </row>
    <row r="6" spans="1:16" ht="24.75" customHeight="1">
      <c r="A6" s="9"/>
      <c r="B6" s="9"/>
      <c r="C6" s="9"/>
      <c r="D6" s="15" t="s">
        <v>75</v>
      </c>
      <c r="E6" s="57" t="s">
        <v>98</v>
      </c>
      <c r="F6" s="331" t="s">
        <v>76</v>
      </c>
      <c r="G6" s="332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>
      <c r="A7" s="333" t="s">
        <v>63</v>
      </c>
      <c r="B7" s="333"/>
      <c r="C7" s="333"/>
      <c r="D7" s="217">
        <v>2023</v>
      </c>
      <c r="E7" s="217">
        <v>2024</v>
      </c>
      <c r="F7" s="217">
        <v>2025</v>
      </c>
      <c r="G7" s="217">
        <v>2026</v>
      </c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329" t="s">
        <v>68</v>
      </c>
      <c r="B8" s="329"/>
      <c r="C8" s="329"/>
      <c r="D8" s="184">
        <f>SUM(D9:D11)</f>
        <v>3923</v>
      </c>
      <c r="E8" s="184">
        <f>SUM(E9:E11)</f>
        <v>3676</v>
      </c>
      <c r="F8" s="184">
        <f>SUM(F9:F11)</f>
        <v>3976</v>
      </c>
      <c r="G8" s="184">
        <f>SUM(G9:G11)</f>
        <v>4191</v>
      </c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11" t="s">
        <v>67</v>
      </c>
      <c r="B9" s="327" t="s">
        <v>69</v>
      </c>
      <c r="C9" s="328"/>
      <c r="D9" s="19">
        <f>SUM('1-podrobný rozpis B.Němcové'!E39)</f>
        <v>2707</v>
      </c>
      <c r="E9" s="28">
        <f>SUM('1-podrobný rozpis B.Němcové'!F39)</f>
        <v>2482</v>
      </c>
      <c r="F9" s="28">
        <f>SUM('1-podrobný rozpis B.Němcové'!G39)</f>
        <v>2731</v>
      </c>
      <c r="G9" s="28">
        <f>SUM('1-podrobný rozpis B.Němcové'!H39)</f>
        <v>2996</v>
      </c>
      <c r="H9" s="9"/>
      <c r="I9" s="9"/>
      <c r="J9" s="9"/>
      <c r="K9" s="9"/>
      <c r="L9" s="18"/>
      <c r="M9" s="9"/>
      <c r="N9" s="9"/>
      <c r="O9" s="9"/>
      <c r="P9" s="9"/>
    </row>
    <row r="10" spans="1:16" ht="19.5" customHeight="1">
      <c r="A10" s="16"/>
      <c r="B10" s="327" t="s">
        <v>70</v>
      </c>
      <c r="C10" s="328"/>
      <c r="D10" s="19">
        <f>SUM('1-podrobný rozpis B.Němcové'!E40)</f>
        <v>616</v>
      </c>
      <c r="E10" s="28">
        <f>SUM('1-podrobný rozpis B.Němcové'!F40)</f>
        <v>594</v>
      </c>
      <c r="F10" s="28">
        <f>SUM('1-podrobný rozpis B.Němcové'!G40)</f>
        <v>595</v>
      </c>
      <c r="G10" s="28">
        <f>SUM('1-podrobný rozpis B.Němcové'!H40)</f>
        <v>595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17"/>
      <c r="B11" s="327" t="s">
        <v>71</v>
      </c>
      <c r="C11" s="328"/>
      <c r="D11" s="19">
        <f>SUM('1-podrobný rozpis B.Němcové'!E41)</f>
        <v>600</v>
      </c>
      <c r="E11" s="28">
        <f>SUM('1-podrobný rozpis B.Němcové'!F41)</f>
        <v>600</v>
      </c>
      <c r="F11" s="28">
        <f>SUM('1-podrobný rozpis B.Němcové'!G41)</f>
        <v>650</v>
      </c>
      <c r="G11" s="28">
        <f>SUM('1-podrobný rozpis B.Němcové'!H41)</f>
        <v>600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212"/>
      <c r="B12" s="337" t="s">
        <v>136</v>
      </c>
      <c r="C12" s="338"/>
      <c r="D12" s="19">
        <f>SUM('1-podrobný rozpis B.Němcové'!E42)</f>
        <v>0</v>
      </c>
      <c r="E12" s="213"/>
      <c r="F12" s="213"/>
      <c r="G12" s="213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330" t="s">
        <v>64</v>
      </c>
      <c r="B13" s="330"/>
      <c r="C13" s="330"/>
      <c r="D13" s="185">
        <f>'1-podrobný rozpis B.Němcové'!E43</f>
        <v>17765</v>
      </c>
      <c r="E13" s="185">
        <f>'1-podrobný rozpis B.Němcové'!F43</f>
        <v>19009</v>
      </c>
      <c r="F13" s="185">
        <f>'1-podrobný rozpis B.Němcové'!G43</f>
        <v>20340</v>
      </c>
      <c r="G13" s="185">
        <f>'1-podrobný rozpis B.Němcové'!H43</f>
        <v>21764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330" t="s">
        <v>65</v>
      </c>
      <c r="B14" s="330"/>
      <c r="C14" s="330"/>
      <c r="D14" s="185">
        <f>SUM(' 1- podrobný rozpis Průchodní'!E46+' 1- podrobný rozpis Průchodní'!E47)</f>
        <v>0</v>
      </c>
      <c r="E14" s="185">
        <f>SUM(' 1- podrobný rozpis Průchodní'!F46+' 1- podrobný rozpis Průchodní'!F47)</f>
        <v>0</v>
      </c>
      <c r="F14" s="185">
        <f>SUM(' 1- podrobný rozpis Průchodní'!G46+' 1- podrobný rozpis Průchodní'!G47)</f>
        <v>0</v>
      </c>
      <c r="G14" s="185">
        <f>SUM(' 1- podrobný rozpis Průchodní'!H46+' 1- podrobný rozpis Průchodní'!H47)</f>
        <v>0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330" t="s">
        <v>66</v>
      </c>
      <c r="B15" s="330"/>
      <c r="C15" s="330"/>
      <c r="D15" s="185">
        <f>SUM('1-podrobný rozpis B.Němcové'!E33+'1-podrobný rozpis B.Němcové'!E35)</f>
        <v>300</v>
      </c>
      <c r="E15" s="185">
        <f>SUM('1-podrobný rozpis B.Němcové'!F30+'1-podrobný rozpis B.Němcové'!F35+'1-podrobný rozpis B.Němcové'!F33)</f>
        <v>280</v>
      </c>
      <c r="F15" s="185">
        <f>SUM('1-podrobný rozpis B.Němcové'!G30+'1-podrobný rozpis B.Němcové'!G35+'1-podrobný rozpis B.Němcové'!G33)</f>
        <v>280</v>
      </c>
      <c r="G15" s="185">
        <f>SUM('1-podrobný rozpis B.Němcové'!H30+'1-podrobný rozpis B.Němcové'!H35+'1-podrobný rozpis B.Němcové'!H33)</f>
        <v>280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326" t="s">
        <v>78</v>
      </c>
      <c r="B16" s="326"/>
      <c r="C16" s="326"/>
      <c r="D16" s="186">
        <f>SUM(D8+D13+D14+D15)</f>
        <v>21988</v>
      </c>
      <c r="E16" s="186">
        <f>SUM(E8+E13+E14+E15)</f>
        <v>22965</v>
      </c>
      <c r="F16" s="186">
        <f>SUM(F8+F13+F14+F15)</f>
        <v>24596</v>
      </c>
      <c r="G16" s="186">
        <f>SUM(G8+G13+G14+G15)</f>
        <v>26235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13"/>
      <c r="B17" s="13"/>
      <c r="C17" s="13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>
      <c r="A18" s="333" t="s">
        <v>72</v>
      </c>
      <c r="B18" s="333"/>
      <c r="C18" s="333"/>
      <c r="D18" s="217">
        <v>2023</v>
      </c>
      <c r="E18" s="217">
        <v>2024</v>
      </c>
      <c r="F18" s="217">
        <v>2025</v>
      </c>
      <c r="G18" s="217">
        <v>2026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329" t="s">
        <v>73</v>
      </c>
      <c r="B19" s="329"/>
      <c r="C19" s="329"/>
      <c r="D19" s="184">
        <f>SUM('1-podrobný rozpis B.Němcové'!E10)</f>
        <v>21988</v>
      </c>
      <c r="E19" s="184">
        <f>SUM('1-podrobný rozpis B.Němcové'!F10)</f>
        <v>22965</v>
      </c>
      <c r="F19" s="184">
        <f>SUM('1-podrobný rozpis B.Němcové'!G10)</f>
        <v>24596</v>
      </c>
      <c r="G19" s="184">
        <f>SUM('1-podrobný rozpis B.Němcové'!H10)</f>
        <v>26235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9.5" customHeight="1">
      <c r="A20" s="11" t="s">
        <v>67</v>
      </c>
      <c r="B20" s="327" t="s">
        <v>74</v>
      </c>
      <c r="C20" s="328"/>
      <c r="D20" s="19">
        <f>SUM('1-podrobný rozpis B.Němcové'!E17+'1-podrobný rozpis B.Němcové'!E20+'1-podrobný rozpis B.Němcové'!E22-120)</f>
        <v>17662</v>
      </c>
      <c r="E20" s="19">
        <f>'1-podrobný rozpis B.Němcové'!F17+'1-podrobný rozpis B.Němcové'!F20+'1-podrobný rozpis B.Němcové'!F21+'1-podrobný rozpis B.Němcové'!F22-157</f>
        <v>18930</v>
      </c>
      <c r="F20" s="19">
        <f>'1-podrobný rozpis B.Němcové'!G17+'1-podrobný rozpis B.Němcové'!G20+'1-podrobný rozpis B.Němcové'!G21+'1-podrobný rozpis B.Němcové'!G22-157</f>
        <v>20290</v>
      </c>
      <c r="G20" s="19">
        <f>'1-podrobný rozpis B.Němcové'!H17+'1-podrobný rozpis B.Němcové'!H20+'1-podrobný rozpis B.Němcové'!H21+'1-podrobný rozpis B.Němcové'!H22-157</f>
        <v>21724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326" t="s">
        <v>78</v>
      </c>
      <c r="B21" s="326"/>
      <c r="C21" s="326"/>
      <c r="D21" s="186">
        <f>SUM(D19)</f>
        <v>21988</v>
      </c>
      <c r="E21" s="186">
        <f>SUM(E19)</f>
        <v>22965</v>
      </c>
      <c r="F21" s="186">
        <f>SUM(F19)</f>
        <v>24596</v>
      </c>
      <c r="G21" s="186">
        <f>SUM(G19)</f>
        <v>26235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 t="s">
        <v>125</v>
      </c>
      <c r="B23" s="9"/>
      <c r="C23" s="151"/>
      <c r="D23" s="242"/>
      <c r="E23" s="242"/>
      <c r="F23" s="242"/>
      <c r="G23" s="242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.75">
      <c r="A25" s="9" t="s">
        <v>112</v>
      </c>
      <c r="B25" s="336"/>
      <c r="C25" s="336"/>
      <c r="D25" s="55" t="s">
        <v>96</v>
      </c>
      <c r="E25" s="336"/>
      <c r="F25" s="336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.75">
      <c r="A26" s="9"/>
      <c r="B26" s="84"/>
      <c r="C26" s="84"/>
      <c r="D26" s="55"/>
      <c r="E26" s="84"/>
      <c r="F26" s="84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84"/>
      <c r="C27" s="84"/>
      <c r="D27" s="55"/>
      <c r="E27" s="84"/>
      <c r="F27" s="84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3" ht="12.75">
      <c r="A29" s="9" t="s">
        <v>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9" t="s">
        <v>80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sheetProtection/>
  <mergeCells count="19">
    <mergeCell ref="A3:B3"/>
    <mergeCell ref="C3:G3"/>
    <mergeCell ref="F6:G6"/>
    <mergeCell ref="A7:C7"/>
    <mergeCell ref="A8:C8"/>
    <mergeCell ref="B9:C9"/>
    <mergeCell ref="B10:C10"/>
    <mergeCell ref="B11:C11"/>
    <mergeCell ref="A13:C13"/>
    <mergeCell ref="A14:C14"/>
    <mergeCell ref="A15:C15"/>
    <mergeCell ref="A16:C16"/>
    <mergeCell ref="B12:C12"/>
    <mergeCell ref="A18:C18"/>
    <mergeCell ref="A19:C19"/>
    <mergeCell ref="B20:C20"/>
    <mergeCell ref="A21:C21"/>
    <mergeCell ref="B25:C25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1"/>
  <sheetViews>
    <sheetView zoomScalePageLayoutView="0" workbookViewId="0" topLeftCell="A1">
      <selection activeCell="D23" sqref="D23:G23"/>
    </sheetView>
  </sheetViews>
  <sheetFormatPr defaultColWidth="9.00390625" defaultRowHeight="12.75"/>
  <cols>
    <col min="1" max="1" width="11.375" style="0" customWidth="1"/>
    <col min="2" max="3" width="10.625" style="0" customWidth="1"/>
    <col min="4" max="7" width="13.75390625" style="0" customWidth="1"/>
  </cols>
  <sheetData>
    <row r="1" spans="1:16" ht="15.75">
      <c r="A1" s="14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335" t="s">
        <v>103</v>
      </c>
      <c r="B3" s="335"/>
      <c r="C3" s="334" t="s">
        <v>102</v>
      </c>
      <c r="D3" s="334"/>
      <c r="E3" s="334"/>
      <c r="F3" s="334"/>
      <c r="G3" s="334"/>
      <c r="H3" s="10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10"/>
      <c r="D4" s="10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</row>
    <row r="5" spans="1:16" ht="19.5" customHeight="1">
      <c r="A5" s="9" t="s">
        <v>104</v>
      </c>
      <c r="B5" s="10" t="s">
        <v>124</v>
      </c>
      <c r="C5" s="10"/>
      <c r="D5" s="10"/>
      <c r="E5" s="10"/>
      <c r="F5" s="10"/>
      <c r="G5" s="182" t="s">
        <v>77</v>
      </c>
      <c r="H5" s="10"/>
      <c r="I5" s="9"/>
      <c r="J5" s="9"/>
      <c r="K5" s="9"/>
      <c r="L5" s="9"/>
      <c r="M5" s="9"/>
      <c r="N5" s="9"/>
      <c r="O5" s="9"/>
      <c r="P5" s="9"/>
    </row>
    <row r="6" spans="1:16" ht="24.75" customHeight="1">
      <c r="A6" s="9"/>
      <c r="B6" s="9"/>
      <c r="C6" s="9"/>
      <c r="D6" s="15" t="s">
        <v>75</v>
      </c>
      <c r="E6" s="57" t="s">
        <v>98</v>
      </c>
      <c r="F6" s="331" t="s">
        <v>76</v>
      </c>
      <c r="G6" s="332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>
      <c r="A7" s="333" t="s">
        <v>63</v>
      </c>
      <c r="B7" s="333"/>
      <c r="C7" s="333"/>
      <c r="D7" s="217">
        <v>2023</v>
      </c>
      <c r="E7" s="217">
        <v>2024</v>
      </c>
      <c r="F7" s="217">
        <v>2025</v>
      </c>
      <c r="G7" s="217">
        <v>2026</v>
      </c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329" t="s">
        <v>68</v>
      </c>
      <c r="B8" s="329"/>
      <c r="C8" s="329"/>
      <c r="D8" s="184">
        <f>SUM(D9:D11)</f>
        <v>1540</v>
      </c>
      <c r="E8" s="184">
        <f>SUM(E9:E11)</f>
        <v>2060</v>
      </c>
      <c r="F8" s="184">
        <f>SUM(F9:F11)</f>
        <v>2200</v>
      </c>
      <c r="G8" s="184">
        <f>SUM(G9:G11)</f>
        <v>2350</v>
      </c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11" t="s">
        <v>67</v>
      </c>
      <c r="B9" s="327" t="s">
        <v>69</v>
      </c>
      <c r="C9" s="328"/>
      <c r="D9" s="19">
        <f>SUM('1 podrobný rozpis ŠJ'!E40)</f>
        <v>1480</v>
      </c>
      <c r="E9" s="28">
        <f>SUM('1 podrobný rozpis ŠJ'!F40)</f>
        <v>1600</v>
      </c>
      <c r="F9" s="28">
        <f>SUM('1 podrobný rozpis ŠJ'!G40)</f>
        <v>1750</v>
      </c>
      <c r="G9" s="28">
        <f>SUM('1 podrobný rozpis ŠJ'!H40)</f>
        <v>1900</v>
      </c>
      <c r="H9" s="9"/>
      <c r="I9" s="9"/>
      <c r="J9" s="9"/>
      <c r="K9" s="9"/>
      <c r="L9" s="18"/>
      <c r="M9" s="9"/>
      <c r="N9" s="9"/>
      <c r="O9" s="9"/>
      <c r="P9" s="9"/>
    </row>
    <row r="10" spans="1:16" ht="19.5" customHeight="1">
      <c r="A10" s="16"/>
      <c r="B10" s="327" t="s">
        <v>70</v>
      </c>
      <c r="C10" s="328"/>
      <c r="D10" s="19">
        <f>SUM('1 podrobný rozpis ŠJ'!E41)</f>
        <v>0</v>
      </c>
      <c r="E10" s="28">
        <f>SUM('1 podrobný rozpis ŠJ'!F41)</f>
        <v>0</v>
      </c>
      <c r="F10" s="28">
        <f>SUM('1 podrobný rozpis ŠJ'!G41)</f>
        <v>0</v>
      </c>
      <c r="G10" s="28">
        <f>SUM('1 podrobný rozpis ŠJ'!H41)</f>
        <v>0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17"/>
      <c r="B11" s="327" t="s">
        <v>71</v>
      </c>
      <c r="C11" s="328"/>
      <c r="D11" s="19">
        <f>SUM('1 podrobný rozpis ŠJ'!E42)</f>
        <v>60</v>
      </c>
      <c r="E11" s="28">
        <f>SUM('1 podrobný rozpis ŠJ'!F42)</f>
        <v>460</v>
      </c>
      <c r="F11" s="28">
        <f>SUM('1 podrobný rozpis ŠJ'!G42)</f>
        <v>450</v>
      </c>
      <c r="G11" s="28">
        <f>SUM('1 podrobný rozpis ŠJ'!H42)</f>
        <v>450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212"/>
      <c r="B12" s="337" t="s">
        <v>136</v>
      </c>
      <c r="C12" s="338"/>
      <c r="D12" s="19">
        <f>SUM('1 podrobný rozpis ŠJ'!E43)</f>
        <v>0</v>
      </c>
      <c r="E12" s="213"/>
      <c r="F12" s="213"/>
      <c r="G12" s="213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330" t="s">
        <v>64</v>
      </c>
      <c r="B13" s="330"/>
      <c r="C13" s="330"/>
      <c r="D13" s="185">
        <f>SUM('1 podrobný rozpis ŠJ'!E44)</f>
        <v>580</v>
      </c>
      <c r="E13" s="185">
        <f>SUM('1 podrobný rozpis ŠJ'!F44)</f>
        <v>620</v>
      </c>
      <c r="F13" s="185">
        <f>SUM('1 podrobný rozpis ŠJ'!G44)</f>
        <v>655</v>
      </c>
      <c r="G13" s="185">
        <f>SUM('1 podrobný rozpis ŠJ'!H44)</f>
        <v>701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330" t="s">
        <v>65</v>
      </c>
      <c r="B14" s="330"/>
      <c r="C14" s="330"/>
      <c r="D14" s="185">
        <f>SUM(' 1- podrobný rozpis Průchodní'!E46+' 1- podrobný rozpis Průchodní'!E47)</f>
        <v>0</v>
      </c>
      <c r="E14" s="185">
        <f>SUM(' 1- podrobný rozpis Průchodní'!F46+' 1- podrobný rozpis Průchodní'!F47)</f>
        <v>0</v>
      </c>
      <c r="F14" s="185">
        <f>SUM(' 1- podrobný rozpis Průchodní'!G46+' 1- podrobný rozpis Průchodní'!G47)</f>
        <v>0</v>
      </c>
      <c r="G14" s="185">
        <f>SUM(' 1- podrobný rozpis Průchodní'!H46+' 1- podrobný rozpis Průchodní'!H47)</f>
        <v>0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330" t="s">
        <v>66</v>
      </c>
      <c r="B15" s="330"/>
      <c r="C15" s="330"/>
      <c r="D15" s="185"/>
      <c r="E15" s="185"/>
      <c r="F15" s="185"/>
      <c r="G15" s="185"/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326" t="s">
        <v>78</v>
      </c>
      <c r="B16" s="326"/>
      <c r="C16" s="326"/>
      <c r="D16" s="186">
        <f>SUM(D8+D13+D14+D15)</f>
        <v>2120</v>
      </c>
      <c r="E16" s="186">
        <f>SUM(E8+E13+E14+E15)</f>
        <v>2680</v>
      </c>
      <c r="F16" s="186">
        <f>SUM(F8+F13+F14+F15)</f>
        <v>2855</v>
      </c>
      <c r="G16" s="186">
        <f>SUM(G8+G13+G14+G15)</f>
        <v>3051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13"/>
      <c r="B17" s="13"/>
      <c r="C17" s="13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>
      <c r="A18" s="333" t="s">
        <v>72</v>
      </c>
      <c r="B18" s="333"/>
      <c r="C18" s="333"/>
      <c r="D18" s="217">
        <v>2023</v>
      </c>
      <c r="E18" s="217">
        <v>2024</v>
      </c>
      <c r="F18" s="217">
        <v>2025</v>
      </c>
      <c r="G18" s="217">
        <v>2026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329" t="s">
        <v>73</v>
      </c>
      <c r="B19" s="329"/>
      <c r="C19" s="329"/>
      <c r="D19" s="184">
        <f>SUM('1 podrobný rozpis ŠJ'!E11)</f>
        <v>2120</v>
      </c>
      <c r="E19" s="184">
        <f>SUM('1 podrobný rozpis ŠJ'!F11)</f>
        <v>2680</v>
      </c>
      <c r="F19" s="184">
        <f>SUM('1 podrobný rozpis ŠJ'!G11)</f>
        <v>2855</v>
      </c>
      <c r="G19" s="184">
        <f>SUM('1 podrobný rozpis ŠJ'!H11)</f>
        <v>3051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9.5" customHeight="1">
      <c r="A20" s="11" t="s">
        <v>67</v>
      </c>
      <c r="B20" s="327" t="s">
        <v>74</v>
      </c>
      <c r="C20" s="328"/>
      <c r="D20" s="19">
        <f>SUM('1 podrobný rozpis ŠJ'!E18+'1 podrobný rozpis ŠJ'!E21+'1 podrobný rozpis ŠJ'!E23-1)</f>
        <v>539</v>
      </c>
      <c r="E20" s="19">
        <f>SUM('1 podrobný rozpis ŠJ'!F18+'1 podrobný rozpis ŠJ'!F21+'1 podrobný rozpis ŠJ'!F23)</f>
        <v>590</v>
      </c>
      <c r="F20" s="19">
        <f>SUM('1 podrobný rozpis ŠJ'!G18+'1 podrobný rozpis ŠJ'!G21+'1 podrobný rozpis ŠJ'!G23)</f>
        <v>624</v>
      </c>
      <c r="G20" s="19">
        <f>SUM('1 podrobný rozpis ŠJ'!H18+'1 podrobný rozpis ŠJ'!H21+'1 podrobný rozpis ŠJ'!H23)</f>
        <v>666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326" t="s">
        <v>78</v>
      </c>
      <c r="B21" s="326"/>
      <c r="C21" s="326"/>
      <c r="D21" s="186">
        <f>SUM(D19)</f>
        <v>2120</v>
      </c>
      <c r="E21" s="186">
        <f>SUM(E19)</f>
        <v>2680</v>
      </c>
      <c r="F21" s="186">
        <f>SUM(F19)</f>
        <v>2855</v>
      </c>
      <c r="G21" s="186">
        <f>SUM(G19)</f>
        <v>3051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 t="s">
        <v>125</v>
      </c>
      <c r="B23" s="9"/>
      <c r="C23" s="151"/>
      <c r="D23" s="242"/>
      <c r="E23" s="242"/>
      <c r="F23" s="242"/>
      <c r="G23" s="242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.75">
      <c r="A25" s="9" t="s">
        <v>112</v>
      </c>
      <c r="B25" s="336"/>
      <c r="C25" s="336"/>
      <c r="D25" s="55" t="s">
        <v>96</v>
      </c>
      <c r="E25" s="336"/>
      <c r="F25" s="336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.75">
      <c r="A26" s="9"/>
      <c r="B26" s="84"/>
      <c r="C26" s="84"/>
      <c r="D26" s="55"/>
      <c r="E26" s="84"/>
      <c r="F26" s="84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84"/>
      <c r="C27" s="84"/>
      <c r="D27" s="55"/>
      <c r="E27" s="84"/>
      <c r="F27" s="84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 t="s">
        <v>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 t="s">
        <v>80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/>
  <mergeCells count="19">
    <mergeCell ref="A3:B3"/>
    <mergeCell ref="C3:G3"/>
    <mergeCell ref="F6:G6"/>
    <mergeCell ref="A7:C7"/>
    <mergeCell ref="A8:C8"/>
    <mergeCell ref="B9:C9"/>
    <mergeCell ref="B10:C10"/>
    <mergeCell ref="B11:C11"/>
    <mergeCell ref="A13:C13"/>
    <mergeCell ref="A14:C14"/>
    <mergeCell ref="A15:C15"/>
    <mergeCell ref="A16:C16"/>
    <mergeCell ref="B12:C12"/>
    <mergeCell ref="A18:C18"/>
    <mergeCell ref="A19:C19"/>
    <mergeCell ref="B20:C20"/>
    <mergeCell ref="A21:C21"/>
    <mergeCell ref="E25:F25"/>
    <mergeCell ref="B25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10.375" style="0" customWidth="1"/>
    <col min="4" max="4" width="10.875" style="0" customWidth="1"/>
    <col min="5" max="5" width="10.625" style="0" customWidth="1"/>
    <col min="6" max="6" width="12.25390625" style="0" customWidth="1"/>
    <col min="7" max="7" width="12.375" style="0" customWidth="1"/>
  </cols>
  <sheetData>
    <row r="1" spans="1:7" ht="19.5" customHeight="1">
      <c r="A1" s="14" t="s">
        <v>62</v>
      </c>
      <c r="B1" s="9"/>
      <c r="C1" s="9"/>
      <c r="D1" s="9"/>
      <c r="E1" s="9"/>
      <c r="F1" s="9"/>
      <c r="G1" s="9"/>
    </row>
    <row r="2" spans="1:7" ht="19.5" customHeight="1">
      <c r="A2" s="9"/>
      <c r="B2" s="9"/>
      <c r="C2" s="9"/>
      <c r="D2" s="9"/>
      <c r="E2" s="9"/>
      <c r="F2" s="9"/>
      <c r="G2" s="9"/>
    </row>
    <row r="3" spans="1:7" ht="19.5" customHeight="1">
      <c r="A3" s="335" t="s">
        <v>103</v>
      </c>
      <c r="B3" s="335"/>
      <c r="C3" s="334" t="s">
        <v>102</v>
      </c>
      <c r="D3" s="334"/>
      <c r="E3" s="334"/>
      <c r="F3" s="334"/>
      <c r="G3" s="334"/>
    </row>
    <row r="4" spans="1:7" ht="19.5" customHeight="1" thickBot="1">
      <c r="A4" s="9"/>
      <c r="B4" s="9"/>
      <c r="C4" s="10"/>
      <c r="D4" s="10"/>
      <c r="E4" s="10"/>
      <c r="F4" s="10"/>
      <c r="G4" s="10"/>
    </row>
    <row r="5" spans="1:7" ht="19.5" customHeight="1" thickBot="1">
      <c r="A5" s="339" t="s">
        <v>78</v>
      </c>
      <c r="B5" s="340"/>
      <c r="C5" s="10"/>
      <c r="D5" s="10"/>
      <c r="E5" s="10"/>
      <c r="F5" s="10"/>
      <c r="G5" s="182" t="s">
        <v>77</v>
      </c>
    </row>
    <row r="6" spans="1:7" ht="30" customHeight="1">
      <c r="A6" s="9"/>
      <c r="B6" s="9"/>
      <c r="C6" s="9"/>
      <c r="D6" s="15" t="s">
        <v>75</v>
      </c>
      <c r="E6" s="134" t="s">
        <v>98</v>
      </c>
      <c r="F6" s="331" t="s">
        <v>76</v>
      </c>
      <c r="G6" s="332"/>
    </row>
    <row r="7" spans="1:7" ht="19.5" customHeight="1">
      <c r="A7" s="333" t="s">
        <v>63</v>
      </c>
      <c r="B7" s="333"/>
      <c r="C7" s="333"/>
      <c r="D7" s="217">
        <v>2023</v>
      </c>
      <c r="E7" s="217">
        <v>2024</v>
      </c>
      <c r="F7" s="217">
        <v>2025</v>
      </c>
      <c r="G7" s="217">
        <v>2026</v>
      </c>
    </row>
    <row r="8" spans="1:7" ht="19.5" customHeight="1">
      <c r="A8" s="329" t="s">
        <v>68</v>
      </c>
      <c r="B8" s="329"/>
      <c r="C8" s="329"/>
      <c r="D8" s="184">
        <f>SUM(D9:D12)</f>
        <v>14775</v>
      </c>
      <c r="E8" s="184">
        <f>SUM(E9:E12)</f>
        <v>14929</v>
      </c>
      <c r="F8" s="184">
        <f>SUM(F9:F12)</f>
        <v>15672</v>
      </c>
      <c r="G8" s="184">
        <f>SUM(G9:G12)</f>
        <v>16541</v>
      </c>
    </row>
    <row r="9" spans="1:7" ht="19.5" customHeight="1">
      <c r="A9" s="11" t="s">
        <v>67</v>
      </c>
      <c r="B9" s="327" t="s">
        <v>69</v>
      </c>
      <c r="C9" s="328"/>
      <c r="D9" s="19">
        <f>SUM('4_souhrn PR'!D9+'4_souhrn NB'!D9+'4_souhrn BN'!D9+4_souhrnŠJ!D9)</f>
        <v>10855</v>
      </c>
      <c r="E9" s="19">
        <f>SUM('4_souhrn PR'!E9+'4_souhrn NB'!E9+'4_souhrn BN'!E9+4_souhrnŠJ!E9)</f>
        <v>10684</v>
      </c>
      <c r="F9" s="19">
        <f>SUM('4_souhrn PR'!F9+'4_souhrn NB'!F9+'4_souhrn BN'!F9+4_souhrnŠJ!F9)</f>
        <v>11406</v>
      </c>
      <c r="G9" s="19">
        <f>SUM('4_souhrn PR'!G9+'4_souhrn NB'!G9+'4_souhrn BN'!G9+4_souhrnŠJ!G9)</f>
        <v>12205</v>
      </c>
    </row>
    <row r="10" spans="1:7" ht="19.5" customHeight="1">
      <c r="A10" s="16"/>
      <c r="B10" s="327" t="s">
        <v>70</v>
      </c>
      <c r="C10" s="328"/>
      <c r="D10" s="19">
        <f>SUM('4_souhrn PR'!D10+'4_souhrn NB'!D10+'4_souhrn BN'!D10+4_souhrnŠJ!D10)</f>
        <v>1970</v>
      </c>
      <c r="E10" s="19">
        <f>SUM('4_souhrn PR'!E10+'4_souhrn NB'!E10+'4_souhrn BN'!E10+4_souhrnŠJ!E10)</f>
        <v>1965</v>
      </c>
      <c r="F10" s="19">
        <f>SUM('4_souhrn PR'!F10+'4_souhrn NB'!F10+'4_souhrn BN'!F10+4_souhrnŠJ!F10)</f>
        <v>1966</v>
      </c>
      <c r="G10" s="19">
        <f>SUM('4_souhrn PR'!G10+'4_souhrn NB'!G10+'4_souhrn BN'!G10+4_souhrnŠJ!G10)</f>
        <v>1966</v>
      </c>
    </row>
    <row r="11" spans="1:7" ht="19.5" customHeight="1">
      <c r="A11" s="17"/>
      <c r="B11" s="327" t="s">
        <v>71</v>
      </c>
      <c r="C11" s="328"/>
      <c r="D11" s="19">
        <f>SUM('4_souhrn PR'!D11+'4_souhrn NB'!D11+'4_souhrn BN'!D11+4_souhrnŠJ!D11)</f>
        <v>1850</v>
      </c>
      <c r="E11" s="19">
        <f>SUM('4_souhrn PR'!E11+'4_souhrn NB'!E11+'4_souhrn BN'!E11+4_souhrnŠJ!E11)</f>
        <v>2180</v>
      </c>
      <c r="F11" s="19">
        <f>SUM('4_souhrn PR'!F11+'4_souhrn NB'!F11+'4_souhrn BN'!F11+4_souhrnŠJ!F11)</f>
        <v>2200</v>
      </c>
      <c r="G11" s="19">
        <f>SUM('4_souhrn PR'!G11+'4_souhrn NB'!G11+'4_souhrn BN'!G11+4_souhrnŠJ!G11)</f>
        <v>2270</v>
      </c>
    </row>
    <row r="12" spans="1:7" ht="19.5" customHeight="1">
      <c r="A12" s="212"/>
      <c r="B12" s="337" t="s">
        <v>136</v>
      </c>
      <c r="C12" s="338"/>
      <c r="D12" s="19">
        <f>SUM('4_souhrn PR'!D12+'4_souhrn NB'!D12+'4_souhrn BN'!D12+4_souhrnŠJ!D12)</f>
        <v>100</v>
      </c>
      <c r="E12" s="19">
        <f>SUM('4_souhrn PR'!E12+'4_souhrn NB'!E12+'4_souhrn BN'!E12+4_souhrnŠJ!E12)</f>
        <v>100</v>
      </c>
      <c r="F12" s="19">
        <f>SUM('4_souhrn PR'!F12+'4_souhrn NB'!F12+'4_souhrn BN'!F12+4_souhrnŠJ!F12)</f>
        <v>100</v>
      </c>
      <c r="G12" s="19">
        <f>SUM('4_souhrn PR'!G12+'4_souhrn NB'!G12+'4_souhrn BN'!G12+4_souhrnŠJ!G12)</f>
        <v>100</v>
      </c>
    </row>
    <row r="13" spans="1:7" ht="19.5" customHeight="1">
      <c r="A13" s="330" t="s">
        <v>64</v>
      </c>
      <c r="B13" s="330"/>
      <c r="C13" s="330"/>
      <c r="D13" s="185">
        <f>SUM('4_souhrn PR'!D13+'4_souhrn NB'!D13+'4_souhrn BN'!D13+4_souhrnŠJ!D13)</f>
        <v>59326</v>
      </c>
      <c r="E13" s="185">
        <f>SUM('4_souhrn PR'!E13+'4_souhrn NB'!E13+'4_souhrn BN'!E13+4_souhrnŠJ!E13)</f>
        <v>63378</v>
      </c>
      <c r="F13" s="185">
        <f>SUM('4_souhrn PR'!F13+'4_souhrn NB'!F13+'4_souhrn BN'!F13+4_souhrnŠJ!F13)</f>
        <v>67306</v>
      </c>
      <c r="G13" s="185">
        <f>SUM('4_souhrn PR'!G13+'4_souhrn NB'!G13+'4_souhrn BN'!G13+4_souhrnŠJ!G13)</f>
        <v>72057</v>
      </c>
    </row>
    <row r="14" spans="1:7" ht="19.5" customHeight="1">
      <c r="A14" s="330" t="s">
        <v>178</v>
      </c>
      <c r="B14" s="330"/>
      <c r="C14" s="330"/>
      <c r="D14" s="185">
        <f>SUM('4_souhrn PR'!D14+'4_souhrn NB'!D14+'4_souhrn BN'!D14+4_souhrnŠJ!D14)</f>
        <v>0</v>
      </c>
      <c r="E14" s="185">
        <f>SUM('4_souhrn PR'!E14+'4_souhrn NB'!E14+'4_souhrn BN'!E14+4_souhrnŠJ!E14)</f>
        <v>90</v>
      </c>
      <c r="F14" s="185">
        <f>SUM('4_souhrn PR'!F14+'4_souhrn NB'!F14+'4_souhrn BN'!F14+4_souhrnŠJ!F14)</f>
        <v>60</v>
      </c>
      <c r="G14" s="185">
        <f>SUM('4_souhrn PR'!G14+'4_souhrn NB'!G14+'4_souhrn BN'!G14+4_souhrnŠJ!G14)</f>
        <v>45</v>
      </c>
    </row>
    <row r="15" spans="1:7" ht="19.5" customHeight="1">
      <c r="A15" s="330" t="s">
        <v>66</v>
      </c>
      <c r="B15" s="330"/>
      <c r="C15" s="330"/>
      <c r="D15" s="185">
        <f>SUM('4_souhrn PR'!D15+'4_souhrn NB'!D15+'4_souhrn BN'!D15+4_souhrnŠJ!D15)</f>
        <v>850</v>
      </c>
      <c r="E15" s="185">
        <f>SUM('4_souhrn PR'!E15+'4_souhrn NB'!E15+'4_souhrn BN'!E15+4_souhrnŠJ!E15)</f>
        <v>667</v>
      </c>
      <c r="F15" s="185">
        <f>SUM('4_souhrn PR'!F15+'4_souhrn NB'!F15+'4_souhrn BN'!F15+4_souhrnŠJ!F15)</f>
        <v>667</v>
      </c>
      <c r="G15" s="185">
        <f>SUM('4_souhrn PR'!G15+'4_souhrn NB'!G15+'4_souhrn BN'!G15+4_souhrnŠJ!G15)</f>
        <v>677</v>
      </c>
    </row>
    <row r="16" spans="1:7" ht="19.5" customHeight="1">
      <c r="A16" s="326" t="s">
        <v>78</v>
      </c>
      <c r="B16" s="326"/>
      <c r="C16" s="326"/>
      <c r="D16" s="186">
        <f>SUM(D8+D13+D14+D15)</f>
        <v>74951</v>
      </c>
      <c r="E16" s="186">
        <f>SUM(E8+E13+E14+E15)</f>
        <v>79064</v>
      </c>
      <c r="F16" s="186">
        <f>SUM(F8+F13+F14+F15)</f>
        <v>83705</v>
      </c>
      <c r="G16" s="186">
        <f>SUM(G8+G13+G14+G15)</f>
        <v>89320</v>
      </c>
    </row>
    <row r="17" spans="1:7" ht="19.5" customHeight="1">
      <c r="A17" s="13"/>
      <c r="B17" s="13"/>
      <c r="C17" s="13"/>
      <c r="D17" s="12"/>
      <c r="E17" s="12"/>
      <c r="F17" s="12"/>
      <c r="G17" s="12"/>
    </row>
    <row r="18" spans="1:7" ht="19.5" customHeight="1">
      <c r="A18" s="333" t="s">
        <v>72</v>
      </c>
      <c r="B18" s="333"/>
      <c r="C18" s="333"/>
      <c r="D18" s="217">
        <v>2023</v>
      </c>
      <c r="E18" s="217">
        <v>2024</v>
      </c>
      <c r="F18" s="217">
        <v>2025</v>
      </c>
      <c r="G18" s="217">
        <v>2026</v>
      </c>
    </row>
    <row r="19" spans="1:7" ht="19.5" customHeight="1">
      <c r="A19" s="329" t="s">
        <v>73</v>
      </c>
      <c r="B19" s="329"/>
      <c r="C19" s="329"/>
      <c r="D19" s="185">
        <f>SUM('4_souhrn PR'!D19+'4_souhrn NB'!D19+'4_souhrn BN'!D19+4_souhrnŠJ!D19)</f>
        <v>74951</v>
      </c>
      <c r="E19" s="185">
        <f>SUM('4_souhrn PR'!E19+'4_souhrn NB'!E19+'4_souhrn BN'!E19+4_souhrnŠJ!E19)</f>
        <v>79064</v>
      </c>
      <c r="F19" s="185">
        <f>SUM('4_souhrn PR'!F19+'4_souhrn NB'!F19+'4_souhrn BN'!F19+4_souhrnŠJ!F19)</f>
        <v>83705</v>
      </c>
      <c r="G19" s="185">
        <f>SUM('4_souhrn PR'!G19+'4_souhrn NB'!G19+'4_souhrn BN'!G19+4_souhrnŠJ!G19)</f>
        <v>89320</v>
      </c>
    </row>
    <row r="20" spans="1:7" ht="19.5" customHeight="1">
      <c r="A20" s="11" t="s">
        <v>67</v>
      </c>
      <c r="B20" s="327" t="s">
        <v>74</v>
      </c>
      <c r="C20" s="328"/>
      <c r="D20" s="19">
        <f>SUM('4_souhrn PR'!D20+'4_souhrn NB'!D20+'4_souhrn BN'!D20+4_souhrnŠJ!D20)</f>
        <v>57796</v>
      </c>
      <c r="E20" s="19">
        <f>SUM('4_souhrn PR'!E20+'4_souhrn NB'!E20+'4_souhrn BN'!E20+4_souhrnŠJ!E20)</f>
        <v>62529</v>
      </c>
      <c r="F20" s="19">
        <f>SUM('4_souhrn PR'!F20+'4_souhrn NB'!F20+'4_souhrn BN'!F20+4_souhrnŠJ!F20)</f>
        <v>66064</v>
      </c>
      <c r="G20" s="19">
        <f>SUM('4_souhrn PR'!G20+'4_souhrn NB'!G20+'4_souhrn BN'!G20+4_souhrnŠJ!G20)</f>
        <v>70554</v>
      </c>
    </row>
    <row r="21" spans="1:7" ht="19.5" customHeight="1">
      <c r="A21" s="326" t="s">
        <v>78</v>
      </c>
      <c r="B21" s="326"/>
      <c r="C21" s="326"/>
      <c r="D21" s="186">
        <f>SUM(D19)</f>
        <v>74951</v>
      </c>
      <c r="E21" s="186">
        <f>SUM(E19)</f>
        <v>79064</v>
      </c>
      <c r="F21" s="186">
        <f>SUM(F19)</f>
        <v>83705</v>
      </c>
      <c r="G21" s="186">
        <f>SUM(G19)</f>
        <v>89320</v>
      </c>
    </row>
    <row r="22" spans="1:7" ht="19.5" customHeight="1">
      <c r="A22" s="9"/>
      <c r="B22" s="9"/>
      <c r="C22" s="9"/>
      <c r="D22" s="242"/>
      <c r="E22" s="242"/>
      <c r="F22" s="242"/>
      <c r="G22" s="242"/>
    </row>
    <row r="23" spans="1:7" ht="19.5" customHeight="1">
      <c r="A23" s="9" t="s">
        <v>125</v>
      </c>
      <c r="B23" s="9"/>
      <c r="C23" s="151"/>
      <c r="D23" s="9"/>
      <c r="E23" s="9"/>
      <c r="F23" s="9"/>
      <c r="G23" s="9"/>
    </row>
    <row r="24" spans="1:7" ht="19.5" customHeight="1">
      <c r="A24" s="9"/>
      <c r="B24" s="9"/>
      <c r="C24" s="9"/>
      <c r="D24" s="9"/>
      <c r="E24" s="9"/>
      <c r="F24" s="9"/>
      <c r="G24" s="9"/>
    </row>
    <row r="25" spans="1:7" ht="19.5" customHeight="1">
      <c r="A25" s="9" t="s">
        <v>112</v>
      </c>
      <c r="B25" s="336"/>
      <c r="C25" s="336"/>
      <c r="D25" s="55" t="s">
        <v>96</v>
      </c>
      <c r="E25" s="336"/>
      <c r="F25" s="336"/>
      <c r="G25" s="9"/>
    </row>
    <row r="26" spans="1:7" ht="19.5" customHeight="1">
      <c r="A26" s="9"/>
      <c r="B26" s="156"/>
      <c r="C26" s="156"/>
      <c r="D26" s="55"/>
      <c r="E26" s="156"/>
      <c r="F26" s="156"/>
      <c r="G26" s="9"/>
    </row>
    <row r="27" spans="1:7" ht="12.75">
      <c r="A27" s="9"/>
      <c r="B27" s="156"/>
      <c r="C27" s="156"/>
      <c r="D27" s="55"/>
      <c r="E27" s="156"/>
      <c r="F27" s="156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 t="s">
        <v>79</v>
      </c>
      <c r="B29" s="9"/>
      <c r="C29" s="9"/>
      <c r="D29" s="9"/>
      <c r="E29" s="9"/>
      <c r="F29" s="9"/>
      <c r="G29" s="9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9" t="s">
        <v>80</v>
      </c>
      <c r="B31" s="9"/>
      <c r="C31" s="9"/>
      <c r="D31" s="9"/>
      <c r="E31" s="9"/>
      <c r="F31" s="9"/>
      <c r="G31" s="9"/>
    </row>
  </sheetData>
  <sheetProtection/>
  <mergeCells count="20">
    <mergeCell ref="A3:B3"/>
    <mergeCell ref="A19:C19"/>
    <mergeCell ref="B20:C20"/>
    <mergeCell ref="A21:C21"/>
    <mergeCell ref="B25:C25"/>
    <mergeCell ref="E25:F25"/>
    <mergeCell ref="B11:C11"/>
    <mergeCell ref="A13:C13"/>
    <mergeCell ref="A14:C14"/>
    <mergeCell ref="A15:C15"/>
    <mergeCell ref="A5:B5"/>
    <mergeCell ref="B12:C12"/>
    <mergeCell ref="C3:G3"/>
    <mergeCell ref="A16:C16"/>
    <mergeCell ref="A18:C18"/>
    <mergeCell ref="F6:G6"/>
    <mergeCell ref="A7:C7"/>
    <mergeCell ref="A8:C8"/>
    <mergeCell ref="B9:C9"/>
    <mergeCell ref="B10:C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zoomScale="160" zoomScaleNormal="160" zoomScalePageLayoutView="0" workbookViewId="0" topLeftCell="A28">
      <selection activeCell="H17" sqref="H17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5" width="11.375" style="0" customWidth="1"/>
    <col min="6" max="6" width="10.625" style="0" customWidth="1"/>
    <col min="7" max="8" width="11.125" style="0" customWidth="1"/>
  </cols>
  <sheetData>
    <row r="1" spans="1:9" ht="21">
      <c r="A1" s="243" t="s">
        <v>138</v>
      </c>
      <c r="B1" s="243"/>
      <c r="C1" s="243"/>
      <c r="D1" s="243"/>
      <c r="E1" s="243"/>
      <c r="F1" s="243"/>
      <c r="G1" s="243"/>
      <c r="H1" s="243"/>
      <c r="I1" s="5"/>
    </row>
    <row r="2" spans="1:9" ht="16.5">
      <c r="A2" s="244" t="s">
        <v>106</v>
      </c>
      <c r="B2" s="244"/>
      <c r="C2" s="244"/>
      <c r="D2" s="244"/>
      <c r="E2" s="244"/>
      <c r="F2" s="244"/>
      <c r="G2" s="244"/>
      <c r="H2" s="244"/>
      <c r="I2" s="6"/>
    </row>
    <row r="4" spans="1:4" ht="12.75">
      <c r="A4" s="265" t="s">
        <v>107</v>
      </c>
      <c r="B4" s="265"/>
      <c r="C4" s="265"/>
      <c r="D4" s="265"/>
    </row>
    <row r="5" spans="1:8" ht="19.5" customHeight="1">
      <c r="A5" s="245" t="s">
        <v>139</v>
      </c>
      <c r="B5" s="246"/>
      <c r="C5" s="246"/>
      <c r="D5" s="246"/>
      <c r="E5" s="246"/>
      <c r="F5" s="246"/>
      <c r="G5" s="246"/>
      <c r="H5" s="247"/>
    </row>
    <row r="6" spans="1:5" ht="12.75" customHeight="1">
      <c r="A6" s="1" t="s">
        <v>13</v>
      </c>
      <c r="C6" s="2"/>
      <c r="E6" s="2"/>
    </row>
    <row r="7" spans="1:4" ht="16.5" thickBot="1">
      <c r="A7" s="248"/>
      <c r="B7" s="248"/>
      <c r="C7" s="248"/>
      <c r="D7" s="248"/>
    </row>
    <row r="8" spans="1:8" ht="37.5" customHeight="1" thickBot="1">
      <c r="A8" s="249" t="s">
        <v>1</v>
      </c>
      <c r="B8" s="250"/>
      <c r="C8" s="250"/>
      <c r="D8" s="251"/>
      <c r="E8" s="258" t="s">
        <v>140</v>
      </c>
      <c r="F8" s="133" t="s">
        <v>98</v>
      </c>
      <c r="G8" s="260" t="s">
        <v>61</v>
      </c>
      <c r="H8" s="261"/>
    </row>
    <row r="9" spans="1:8" ht="13.5" thickBot="1">
      <c r="A9" s="252"/>
      <c r="B9" s="253"/>
      <c r="C9" s="253"/>
      <c r="D9" s="254"/>
      <c r="E9" s="259"/>
      <c r="F9" s="105">
        <v>2024</v>
      </c>
      <c r="G9" s="105">
        <v>2025</v>
      </c>
      <c r="H9" s="106">
        <v>2026</v>
      </c>
    </row>
    <row r="10" spans="1:8" ht="13.5" thickBot="1">
      <c r="A10" s="255"/>
      <c r="B10" s="256"/>
      <c r="C10" s="256"/>
      <c r="D10" s="257"/>
      <c r="E10" s="262" t="s">
        <v>33</v>
      </c>
      <c r="F10" s="263"/>
      <c r="G10" s="263"/>
      <c r="H10" s="264"/>
    </row>
    <row r="11" spans="1:8" ht="15.75" customHeight="1" thickBot="1">
      <c r="A11" s="29" t="s">
        <v>2</v>
      </c>
      <c r="B11" s="30" t="s">
        <v>34</v>
      </c>
      <c r="C11" s="30"/>
      <c r="D11" s="30"/>
      <c r="E11" s="87">
        <f>E13+E14+E15+E16+E17+E18+E21+E22+E23+E24+E25+E26+E27+E28</f>
        <v>18918</v>
      </c>
      <c r="F11" s="87">
        <f>F13+F14+F15+F16+F17+F18+F21+F22+F23+F24+F25+F26+F27+F28</f>
        <v>19963</v>
      </c>
      <c r="G11" s="87">
        <f>G13+G14+G15+G16+G17+G18+G21+G22+G23+G24+G25+G26+G27+G28</f>
        <v>21157</v>
      </c>
      <c r="H11" s="87">
        <f>H13+H14+H15+H16+H17+H18+H21+H22+H23+H24+H25+H26+H27+H28</f>
        <v>22565</v>
      </c>
    </row>
    <row r="12" spans="1:8" ht="12.75" customHeight="1" thickTop="1">
      <c r="A12" s="31" t="s">
        <v>35</v>
      </c>
      <c r="B12" s="32"/>
      <c r="C12" s="33"/>
      <c r="D12" s="33"/>
      <c r="E12" s="88"/>
      <c r="F12" s="89"/>
      <c r="G12" s="90"/>
      <c r="H12" s="90"/>
    </row>
    <row r="13" spans="1:8" ht="15" customHeight="1">
      <c r="A13" s="34" t="s">
        <v>0</v>
      </c>
      <c r="B13" s="35"/>
      <c r="C13" s="36" t="s">
        <v>94</v>
      </c>
      <c r="D13" s="36"/>
      <c r="E13" s="341">
        <v>460</v>
      </c>
      <c r="F13" s="231">
        <f>E13*1.05</f>
        <v>483</v>
      </c>
      <c r="G13" s="232">
        <v>490</v>
      </c>
      <c r="H13" s="233">
        <v>509</v>
      </c>
    </row>
    <row r="14" spans="1:8" ht="15" customHeight="1">
      <c r="A14" s="34" t="s">
        <v>3</v>
      </c>
      <c r="B14" s="35"/>
      <c r="C14" s="36" t="s">
        <v>95</v>
      </c>
      <c r="D14" s="36"/>
      <c r="E14" s="192">
        <v>2200</v>
      </c>
      <c r="F14" s="343">
        <v>1800</v>
      </c>
      <c r="G14" s="343">
        <v>1850</v>
      </c>
      <c r="H14" s="343">
        <v>1900</v>
      </c>
    </row>
    <row r="15" spans="1:8" ht="15" customHeight="1">
      <c r="A15" s="34" t="s">
        <v>4</v>
      </c>
      <c r="B15" s="35"/>
      <c r="C15" s="36" t="s">
        <v>47</v>
      </c>
      <c r="D15" s="36"/>
      <c r="E15" s="342">
        <v>500</v>
      </c>
      <c r="F15" s="234">
        <v>540</v>
      </c>
      <c r="G15" s="235">
        <v>560</v>
      </c>
      <c r="H15" s="236">
        <v>610</v>
      </c>
    </row>
    <row r="16" spans="1:8" ht="15" customHeight="1">
      <c r="A16" s="34" t="s">
        <v>5</v>
      </c>
      <c r="B16" s="35"/>
      <c r="C16" s="36" t="s">
        <v>46</v>
      </c>
      <c r="D16" s="36"/>
      <c r="E16" s="192">
        <v>10</v>
      </c>
      <c r="F16" s="237">
        <v>12</v>
      </c>
      <c r="G16" s="238">
        <v>15</v>
      </c>
      <c r="H16" s="239">
        <v>20</v>
      </c>
    </row>
    <row r="17" spans="1:8" ht="15" customHeight="1">
      <c r="A17" s="34" t="s">
        <v>6</v>
      </c>
      <c r="B17" s="35"/>
      <c r="C17" s="36" t="s">
        <v>48</v>
      </c>
      <c r="D17" s="36"/>
      <c r="E17" s="193">
        <v>290</v>
      </c>
      <c r="F17" s="237">
        <v>320</v>
      </c>
      <c r="G17" s="238">
        <v>566</v>
      </c>
      <c r="H17" s="239">
        <v>605</v>
      </c>
    </row>
    <row r="18" spans="1:8" ht="15" customHeight="1">
      <c r="A18" s="34" t="s">
        <v>7</v>
      </c>
      <c r="B18" s="35"/>
      <c r="C18" s="167" t="s">
        <v>36</v>
      </c>
      <c r="D18" s="167"/>
      <c r="E18" s="194">
        <f>SUM(E19:E20)</f>
        <v>10702</v>
      </c>
      <c r="F18" s="168">
        <f>SUM(F19:F20)</f>
        <v>11799</v>
      </c>
      <c r="G18" s="168">
        <f>SUM(G19:G20)</f>
        <v>12261</v>
      </c>
      <c r="H18" s="169">
        <f>SUM(H19:H20)</f>
        <v>13116</v>
      </c>
    </row>
    <row r="19" spans="1:11" ht="15" customHeight="1">
      <c r="A19" s="34" t="s">
        <v>8</v>
      </c>
      <c r="B19" s="35"/>
      <c r="C19" s="37" t="s">
        <v>35</v>
      </c>
      <c r="D19" s="36" t="s">
        <v>37</v>
      </c>
      <c r="E19" s="193">
        <v>10662</v>
      </c>
      <c r="F19" s="111">
        <v>11759</v>
      </c>
      <c r="G19" s="112">
        <v>12221</v>
      </c>
      <c r="H19" s="113">
        <v>13076</v>
      </c>
      <c r="K19" s="135"/>
    </row>
    <row r="20" spans="1:11" ht="15" customHeight="1">
      <c r="A20" s="34" t="s">
        <v>9</v>
      </c>
      <c r="B20" s="35"/>
      <c r="C20" s="36"/>
      <c r="D20" s="36" t="s">
        <v>38</v>
      </c>
      <c r="E20" s="192">
        <v>40</v>
      </c>
      <c r="F20" s="108">
        <v>40</v>
      </c>
      <c r="G20" s="109">
        <f>F20</f>
        <v>40</v>
      </c>
      <c r="H20" s="110">
        <f>G20</f>
        <v>40</v>
      </c>
      <c r="K20" s="135"/>
    </row>
    <row r="21" spans="1:8" ht="15" customHeight="1">
      <c r="A21" s="34" t="s">
        <v>10</v>
      </c>
      <c r="B21" s="35"/>
      <c r="C21" s="36" t="s">
        <v>49</v>
      </c>
      <c r="D21" s="36"/>
      <c r="E21" s="192">
        <v>3525</v>
      </c>
      <c r="F21" s="108">
        <v>3772</v>
      </c>
      <c r="G21" s="109">
        <v>4036</v>
      </c>
      <c r="H21" s="110">
        <v>4319</v>
      </c>
    </row>
    <row r="22" spans="1:8" ht="15" customHeight="1">
      <c r="A22" s="34" t="s">
        <v>11</v>
      </c>
      <c r="B22" s="35"/>
      <c r="C22" s="36" t="s">
        <v>50</v>
      </c>
      <c r="D22" s="36"/>
      <c r="E22" s="192">
        <v>33</v>
      </c>
      <c r="F22" s="108">
        <v>35</v>
      </c>
      <c r="G22" s="109">
        <v>37</v>
      </c>
      <c r="H22" s="110">
        <v>38</v>
      </c>
    </row>
    <row r="23" spans="1:8" ht="15" customHeight="1">
      <c r="A23" s="34" t="s">
        <v>12</v>
      </c>
      <c r="B23" s="35"/>
      <c r="C23" s="36" t="s">
        <v>97</v>
      </c>
      <c r="D23" s="36"/>
      <c r="E23" s="192">
        <v>247</v>
      </c>
      <c r="F23" s="108">
        <v>255</v>
      </c>
      <c r="G23" s="109">
        <v>264</v>
      </c>
      <c r="H23" s="110">
        <v>273</v>
      </c>
    </row>
    <row r="24" spans="1:8" ht="15" customHeight="1">
      <c r="A24" s="34" t="s">
        <v>14</v>
      </c>
      <c r="B24" s="35"/>
      <c r="C24" s="36" t="s">
        <v>58</v>
      </c>
      <c r="D24" s="36"/>
      <c r="E24" s="192">
        <v>0</v>
      </c>
      <c r="F24" s="108">
        <v>0</v>
      </c>
      <c r="G24" s="109">
        <v>0</v>
      </c>
      <c r="H24" s="110">
        <v>0</v>
      </c>
    </row>
    <row r="25" spans="1:8" ht="15" customHeight="1">
      <c r="A25" s="34" t="s">
        <v>15</v>
      </c>
      <c r="B25" s="35"/>
      <c r="C25" s="38" t="s">
        <v>39</v>
      </c>
      <c r="D25" s="36"/>
      <c r="E25" s="192">
        <v>0</v>
      </c>
      <c r="F25" s="108">
        <v>0</v>
      </c>
      <c r="G25" s="109">
        <v>0</v>
      </c>
      <c r="H25" s="110">
        <v>0</v>
      </c>
    </row>
    <row r="26" spans="1:8" ht="15" customHeight="1">
      <c r="A26" s="34" t="s">
        <v>16</v>
      </c>
      <c r="B26" s="39"/>
      <c r="C26" s="40" t="s">
        <v>51</v>
      </c>
      <c r="D26" s="40"/>
      <c r="E26" s="192">
        <v>128</v>
      </c>
      <c r="F26" s="108">
        <v>132</v>
      </c>
      <c r="G26" s="109">
        <v>150</v>
      </c>
      <c r="H26" s="110">
        <v>180</v>
      </c>
    </row>
    <row r="27" spans="1:8" ht="15" customHeight="1">
      <c r="A27" s="34" t="s">
        <v>17</v>
      </c>
      <c r="B27" s="39"/>
      <c r="C27" s="40" t="s">
        <v>52</v>
      </c>
      <c r="D27" s="40"/>
      <c r="E27" s="192">
        <v>673</v>
      </c>
      <c r="F27" s="108">
        <v>715</v>
      </c>
      <c r="G27" s="109">
        <f>F27</f>
        <v>715</v>
      </c>
      <c r="H27" s="110">
        <f>G27</f>
        <v>715</v>
      </c>
    </row>
    <row r="28" spans="1:8" ht="15" customHeight="1" thickBot="1">
      <c r="A28" s="34" t="s">
        <v>18</v>
      </c>
      <c r="B28" s="39"/>
      <c r="C28" s="40" t="s">
        <v>60</v>
      </c>
      <c r="D28" s="40"/>
      <c r="E28" s="195">
        <v>150</v>
      </c>
      <c r="F28" s="114">
        <v>100</v>
      </c>
      <c r="G28" s="115">
        <v>213</v>
      </c>
      <c r="H28" s="116">
        <v>280</v>
      </c>
    </row>
    <row r="29" spans="1:8" ht="15" thickBot="1">
      <c r="A29" s="41" t="s">
        <v>19</v>
      </c>
      <c r="B29" s="42" t="s">
        <v>40</v>
      </c>
      <c r="C29" s="42"/>
      <c r="D29" s="43"/>
      <c r="E29" s="117">
        <f>SUM(E31+E34+E36+E35+E37+E38+E39)</f>
        <v>18918</v>
      </c>
      <c r="F29" s="117">
        <f>SUM(F31+F34+F36+F35+F37+F38+F39)</f>
        <v>19963</v>
      </c>
      <c r="G29" s="117">
        <f>SUM(G31+G34+G36+G35+G37+G38+G39)</f>
        <v>21157</v>
      </c>
      <c r="H29" s="117">
        <f>SUM(H31+H34+H36+H35+H37+H38+H39)</f>
        <v>22565</v>
      </c>
    </row>
    <row r="30" spans="1:8" ht="12.75" customHeight="1">
      <c r="A30" s="44" t="s">
        <v>35</v>
      </c>
      <c r="B30" s="40"/>
      <c r="C30" s="175"/>
      <c r="D30" s="175"/>
      <c r="E30" s="176"/>
      <c r="F30" s="176"/>
      <c r="G30" s="177"/>
      <c r="H30" s="177"/>
    </row>
    <row r="31" spans="1:8" ht="15" customHeight="1">
      <c r="A31" s="45" t="s">
        <v>20</v>
      </c>
      <c r="B31" s="36"/>
      <c r="C31" s="170" t="s">
        <v>41</v>
      </c>
      <c r="D31" s="170"/>
      <c r="E31" s="163">
        <f>SUM(E32:E33)</f>
        <v>0</v>
      </c>
      <c r="F31" s="163">
        <f>SUM(F32:F33)</f>
        <v>140</v>
      </c>
      <c r="G31" s="163">
        <f>SUM(G32:G33)</f>
        <v>140</v>
      </c>
      <c r="H31" s="163">
        <f>SUM(H32:H33)</f>
        <v>140</v>
      </c>
    </row>
    <row r="32" spans="1:8" ht="15" customHeight="1">
      <c r="A32" s="45" t="s">
        <v>21</v>
      </c>
      <c r="B32" s="36"/>
      <c r="C32" s="272" t="s">
        <v>120</v>
      </c>
      <c r="D32" s="273"/>
      <c r="E32" s="112">
        <v>0</v>
      </c>
      <c r="F32" s="121">
        <v>140</v>
      </c>
      <c r="G32" s="112">
        <v>140</v>
      </c>
      <c r="H32" s="113">
        <v>140</v>
      </c>
    </row>
    <row r="33" spans="1:8" ht="15" customHeight="1">
      <c r="A33" s="45" t="s">
        <v>22</v>
      </c>
      <c r="B33" s="36"/>
      <c r="C33" s="46"/>
      <c r="D33" s="47" t="s">
        <v>44</v>
      </c>
      <c r="E33" s="109">
        <v>0</v>
      </c>
      <c r="F33" s="122">
        <v>0</v>
      </c>
      <c r="G33" s="109">
        <v>0</v>
      </c>
      <c r="H33" s="110">
        <v>0</v>
      </c>
    </row>
    <row r="34" spans="1:8" ht="15" customHeight="1">
      <c r="A34" s="45" t="s">
        <v>23</v>
      </c>
      <c r="B34" s="36"/>
      <c r="C34" s="47" t="s">
        <v>57</v>
      </c>
      <c r="D34" s="47"/>
      <c r="E34" s="109">
        <v>100</v>
      </c>
      <c r="F34" s="122">
        <v>47</v>
      </c>
      <c r="G34" s="109">
        <v>47</v>
      </c>
      <c r="H34" s="110">
        <v>47</v>
      </c>
    </row>
    <row r="35" spans="1:8" ht="15" customHeight="1">
      <c r="A35" s="45" t="s">
        <v>24</v>
      </c>
      <c r="B35" s="36"/>
      <c r="C35" s="47" t="s">
        <v>89</v>
      </c>
      <c r="D35" s="47"/>
      <c r="E35" s="109">
        <v>0</v>
      </c>
      <c r="F35" s="122">
        <v>0</v>
      </c>
      <c r="G35" s="109">
        <v>0</v>
      </c>
      <c r="H35" s="110">
        <v>0</v>
      </c>
    </row>
    <row r="36" spans="1:8" ht="15" customHeight="1">
      <c r="A36" s="45" t="s">
        <v>25</v>
      </c>
      <c r="B36" s="36"/>
      <c r="C36" s="36" t="s">
        <v>53</v>
      </c>
      <c r="D36" s="36"/>
      <c r="E36" s="109">
        <v>50</v>
      </c>
      <c r="F36" s="122">
        <v>0</v>
      </c>
      <c r="G36" s="109">
        <v>0</v>
      </c>
      <c r="H36" s="110">
        <v>0</v>
      </c>
    </row>
    <row r="37" spans="1:8" ht="15" customHeight="1">
      <c r="A37" s="45" t="s">
        <v>26</v>
      </c>
      <c r="B37" s="36"/>
      <c r="C37" s="36" t="s">
        <v>54</v>
      </c>
      <c r="D37" s="36"/>
      <c r="E37" s="109">
        <v>0</v>
      </c>
      <c r="F37" s="122">
        <v>0</v>
      </c>
      <c r="G37" s="109">
        <v>0</v>
      </c>
      <c r="H37" s="110">
        <v>0</v>
      </c>
    </row>
    <row r="38" spans="1:8" ht="15" customHeight="1">
      <c r="A38" s="45" t="s">
        <v>27</v>
      </c>
      <c r="B38" s="36"/>
      <c r="C38" s="274" t="s">
        <v>55</v>
      </c>
      <c r="D38" s="274"/>
      <c r="E38" s="112">
        <v>0</v>
      </c>
      <c r="F38" s="121">
        <v>0</v>
      </c>
      <c r="G38" s="112">
        <v>0</v>
      </c>
      <c r="H38" s="113">
        <v>0</v>
      </c>
    </row>
    <row r="39" spans="1:8" ht="15" customHeight="1">
      <c r="A39" s="45" t="s">
        <v>28</v>
      </c>
      <c r="B39" s="36"/>
      <c r="C39" s="167" t="s">
        <v>56</v>
      </c>
      <c r="D39" s="167"/>
      <c r="E39" s="172">
        <f>SUM(E40:E47)</f>
        <v>18768</v>
      </c>
      <c r="F39" s="172">
        <f>SUM(F40:F47)</f>
        <v>19776</v>
      </c>
      <c r="G39" s="172">
        <f>SUM(G40:G47)</f>
        <v>20970</v>
      </c>
      <c r="H39" s="171">
        <f>SUM(H40:H47)</f>
        <v>22378</v>
      </c>
    </row>
    <row r="40" spans="1:11" ht="15" customHeight="1">
      <c r="A40" s="45" t="s">
        <v>29</v>
      </c>
      <c r="B40" s="36"/>
      <c r="C40" s="37" t="s">
        <v>35</v>
      </c>
      <c r="D40" s="128" t="s">
        <v>42</v>
      </c>
      <c r="E40" s="196">
        <v>2878</v>
      </c>
      <c r="F40" s="121">
        <v>2822</v>
      </c>
      <c r="G40" s="112">
        <v>2963</v>
      </c>
      <c r="H40" s="113">
        <v>3131</v>
      </c>
      <c r="I40" s="135"/>
      <c r="K40" s="135"/>
    </row>
    <row r="41" spans="1:10" ht="15" customHeight="1">
      <c r="A41" s="45" t="s">
        <v>30</v>
      </c>
      <c r="B41" s="48"/>
      <c r="C41" s="48"/>
      <c r="D41" s="129" t="s">
        <v>43</v>
      </c>
      <c r="E41" s="197">
        <v>673</v>
      </c>
      <c r="F41" s="122">
        <v>715</v>
      </c>
      <c r="G41" s="109">
        <v>715</v>
      </c>
      <c r="H41" s="110">
        <v>715</v>
      </c>
      <c r="J41" s="135"/>
    </row>
    <row r="42" spans="1:11" ht="15" customHeight="1">
      <c r="A42" s="45" t="s">
        <v>31</v>
      </c>
      <c r="B42" s="49"/>
      <c r="C42" s="49"/>
      <c r="D42" s="129" t="s">
        <v>99</v>
      </c>
      <c r="E42" s="197">
        <v>620</v>
      </c>
      <c r="F42" s="122">
        <v>620</v>
      </c>
      <c r="G42" s="109">
        <v>580</v>
      </c>
      <c r="H42" s="110">
        <v>650</v>
      </c>
      <c r="J42" s="135"/>
      <c r="K42" s="135"/>
    </row>
    <row r="43" spans="1:8" ht="15" customHeight="1">
      <c r="A43" s="45" t="s">
        <v>135</v>
      </c>
      <c r="B43" s="49"/>
      <c r="C43" s="49"/>
      <c r="D43" s="129" t="s">
        <v>134</v>
      </c>
      <c r="E43" s="197">
        <v>0</v>
      </c>
      <c r="F43" s="122">
        <v>0</v>
      </c>
      <c r="G43" s="109">
        <v>0</v>
      </c>
      <c r="H43" s="110">
        <v>0</v>
      </c>
    </row>
    <row r="44" spans="1:8" ht="15" customHeight="1">
      <c r="A44" s="45" t="s">
        <v>32</v>
      </c>
      <c r="B44" s="49"/>
      <c r="C44" s="49"/>
      <c r="D44" s="129" t="s">
        <v>81</v>
      </c>
      <c r="E44" s="198">
        <v>14597</v>
      </c>
      <c r="F44" s="122">
        <v>15619</v>
      </c>
      <c r="G44" s="109">
        <v>16712</v>
      </c>
      <c r="H44" s="110">
        <v>17882</v>
      </c>
    </row>
    <row r="45" spans="1:8" ht="15" customHeight="1">
      <c r="A45" s="45" t="s">
        <v>90</v>
      </c>
      <c r="B45" s="49"/>
      <c r="C45" s="49"/>
      <c r="D45" s="129" t="s">
        <v>82</v>
      </c>
      <c r="E45" s="198">
        <v>0</v>
      </c>
      <c r="F45" s="122">
        <v>0</v>
      </c>
      <c r="G45" s="109">
        <v>0</v>
      </c>
      <c r="H45" s="110">
        <v>0</v>
      </c>
    </row>
    <row r="46" spans="1:8" ht="15" customHeight="1">
      <c r="A46" s="45" t="s">
        <v>91</v>
      </c>
      <c r="B46" s="49"/>
      <c r="C46" s="49"/>
      <c r="D46" s="129" t="s">
        <v>83</v>
      </c>
      <c r="E46" s="198">
        <v>0</v>
      </c>
      <c r="F46" s="123">
        <v>0</v>
      </c>
      <c r="G46" s="124">
        <v>0</v>
      </c>
      <c r="H46" s="125">
        <v>0</v>
      </c>
    </row>
    <row r="47" spans="1:8" ht="15" customHeight="1" thickBot="1">
      <c r="A47" s="45" t="s">
        <v>92</v>
      </c>
      <c r="B47" s="49"/>
      <c r="C47" s="49"/>
      <c r="D47" s="130" t="s">
        <v>84</v>
      </c>
      <c r="E47" s="115">
        <v>0</v>
      </c>
      <c r="F47" s="126">
        <v>0</v>
      </c>
      <c r="G47" s="115">
        <v>0</v>
      </c>
      <c r="H47" s="116">
        <v>0</v>
      </c>
    </row>
    <row r="48" spans="1:8" ht="13.5" thickBot="1">
      <c r="A48" s="50" t="s">
        <v>93</v>
      </c>
      <c r="B48" s="275" t="s">
        <v>59</v>
      </c>
      <c r="C48" s="275"/>
      <c r="D48" s="276"/>
      <c r="E48" s="117">
        <f>E29-E11</f>
        <v>0</v>
      </c>
      <c r="F48" s="117">
        <f>F29-F11</f>
        <v>0</v>
      </c>
      <c r="G48" s="117">
        <f>G29-G11</f>
        <v>0</v>
      </c>
      <c r="H48" s="117">
        <f>H29-H11</f>
        <v>0</v>
      </c>
    </row>
    <row r="49" spans="1:8" ht="12.75">
      <c r="A49" s="277" t="s">
        <v>45</v>
      </c>
      <c r="B49" s="278"/>
      <c r="C49" s="278"/>
      <c r="D49" s="278"/>
      <c r="E49" s="278"/>
      <c r="F49" s="278"/>
      <c r="G49" s="278"/>
      <c r="H49" s="9"/>
    </row>
    <row r="50" spans="1:8" ht="12.75">
      <c r="A50" s="279"/>
      <c r="B50" s="279"/>
      <c r="C50" s="279"/>
      <c r="D50" s="279"/>
      <c r="E50" s="279"/>
      <c r="F50" s="279"/>
      <c r="G50" s="279"/>
      <c r="H50" s="9"/>
    </row>
    <row r="51" spans="1:8" ht="12.75">
      <c r="A51" s="51"/>
      <c r="B51" s="51"/>
      <c r="C51" s="51"/>
      <c r="D51" s="51"/>
      <c r="E51" s="52"/>
      <c r="F51" s="52"/>
      <c r="G51" s="52"/>
      <c r="H51" s="9"/>
    </row>
    <row r="52" spans="1:8" ht="12.75">
      <c r="A52" s="53" t="s">
        <v>125</v>
      </c>
      <c r="B52" s="53"/>
      <c r="C52" s="53"/>
      <c r="D52" s="137"/>
      <c r="E52" s="268"/>
      <c r="F52" s="267"/>
      <c r="G52" s="267"/>
      <c r="H52" s="12"/>
    </row>
    <row r="53" spans="1:8" ht="15.75">
      <c r="A53" s="54"/>
      <c r="B53" s="54"/>
      <c r="C53" s="54"/>
      <c r="D53" s="54"/>
      <c r="E53" s="266"/>
      <c r="F53" s="267"/>
      <c r="G53" s="267"/>
      <c r="H53" s="12"/>
    </row>
    <row r="54" spans="1:8" ht="12.75">
      <c r="A54" s="268" t="s">
        <v>130</v>
      </c>
      <c r="B54" s="269"/>
      <c r="C54" s="269"/>
      <c r="D54" s="269"/>
      <c r="E54" s="269"/>
      <c r="F54" s="269"/>
      <c r="G54" s="269"/>
      <c r="H54" s="12"/>
    </row>
    <row r="55" spans="5:8" ht="12.75" customHeight="1">
      <c r="E55" s="270"/>
      <c r="F55" s="271"/>
      <c r="G55" s="271"/>
      <c r="H55" s="7"/>
    </row>
    <row r="56" spans="1:8" ht="12.75">
      <c r="A56" s="268" t="s">
        <v>129</v>
      </c>
      <c r="B56" s="269"/>
      <c r="C56" s="269"/>
      <c r="D56" s="269"/>
      <c r="E56" s="271"/>
      <c r="F56" s="271"/>
      <c r="G56" s="271"/>
      <c r="H56" s="8"/>
    </row>
    <row r="57" spans="1:8" ht="12.75">
      <c r="A57" s="3"/>
      <c r="B57" s="3"/>
      <c r="C57" s="3"/>
      <c r="D57" s="3"/>
      <c r="E57" s="271"/>
      <c r="F57" s="271"/>
      <c r="G57" s="271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9" ht="99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4"/>
      <c r="B63" s="4"/>
      <c r="C63" s="4"/>
      <c r="D63" s="4"/>
      <c r="E63" s="4"/>
      <c r="F63" s="4"/>
      <c r="G63" s="4"/>
      <c r="H63" s="4"/>
      <c r="I63" s="4"/>
    </row>
    <row r="64" ht="12.75">
      <c r="I64" s="4"/>
    </row>
    <row r="65" ht="12.75">
      <c r="I65" s="4"/>
    </row>
    <row r="66" ht="12.75">
      <c r="I66" s="4"/>
    </row>
    <row r="67" spans="9:35" ht="12.75"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0:35" ht="12.75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0:35" ht="12.75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0:35" ht="12.75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0:35" ht="12.7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0:35" ht="12.7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0:35" ht="12.7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0:35" ht="12.7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ht="12.75">
      <c r="J75" s="4"/>
    </row>
    <row r="84" ht="13.5" customHeight="1"/>
    <row r="85" ht="13.5" customHeight="1"/>
  </sheetData>
  <sheetProtection/>
  <mergeCells count="19">
    <mergeCell ref="A4:D4"/>
    <mergeCell ref="A5:H5"/>
    <mergeCell ref="A56:D56"/>
    <mergeCell ref="A8:D10"/>
    <mergeCell ref="C32:D32"/>
    <mergeCell ref="C38:D38"/>
    <mergeCell ref="E8:E9"/>
    <mergeCell ref="E10:H10"/>
    <mergeCell ref="G8:H8"/>
    <mergeCell ref="A1:H1"/>
    <mergeCell ref="A2:H2"/>
    <mergeCell ref="E55:G57"/>
    <mergeCell ref="B48:D48"/>
    <mergeCell ref="A49:G49"/>
    <mergeCell ref="E52:G52"/>
    <mergeCell ref="E53:G53"/>
    <mergeCell ref="A50:G50"/>
    <mergeCell ref="A54:G54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6.125" style="0" customWidth="1"/>
    <col min="2" max="2" width="3.00390625" style="0" customWidth="1"/>
    <col min="4" max="4" width="31.125" style="0" customWidth="1"/>
    <col min="5" max="8" width="9.875" style="0" customWidth="1"/>
  </cols>
  <sheetData>
    <row r="1" spans="1:8" ht="19.5">
      <c r="A1" s="243" t="s">
        <v>138</v>
      </c>
      <c r="B1" s="243"/>
      <c r="C1" s="243"/>
      <c r="D1" s="243"/>
      <c r="E1" s="243"/>
      <c r="F1" s="243"/>
      <c r="G1" s="243"/>
      <c r="H1" s="243"/>
    </row>
    <row r="2" spans="1:8" ht="16.5">
      <c r="A2" s="244" t="s">
        <v>109</v>
      </c>
      <c r="B2" s="244"/>
      <c r="C2" s="244"/>
      <c r="D2" s="244"/>
      <c r="E2" s="244"/>
      <c r="F2" s="244"/>
      <c r="G2" s="244"/>
      <c r="H2" s="244"/>
    </row>
    <row r="4" spans="1:4" ht="12.75">
      <c r="A4" s="265" t="s">
        <v>108</v>
      </c>
      <c r="B4" s="265"/>
      <c r="C4" s="265"/>
      <c r="D4" s="265"/>
    </row>
    <row r="5" spans="1:8" ht="18">
      <c r="A5" s="245" t="s">
        <v>139</v>
      </c>
      <c r="B5" s="246"/>
      <c r="C5" s="246"/>
      <c r="D5" s="246"/>
      <c r="E5" s="246"/>
      <c r="F5" s="246"/>
      <c r="G5" s="246"/>
      <c r="H5" s="247"/>
    </row>
    <row r="6" spans="1:4" ht="16.5" thickBot="1">
      <c r="A6" s="248"/>
      <c r="B6" s="248"/>
      <c r="C6" s="248"/>
      <c r="D6" s="248"/>
    </row>
    <row r="7" spans="1:8" ht="24" customHeight="1" thickBot="1">
      <c r="A7" s="249" t="s">
        <v>1</v>
      </c>
      <c r="B7" s="250"/>
      <c r="C7" s="250"/>
      <c r="D7" s="251"/>
      <c r="E7" s="258" t="s">
        <v>140</v>
      </c>
      <c r="F7" s="214" t="s">
        <v>98</v>
      </c>
      <c r="G7" s="260" t="s">
        <v>61</v>
      </c>
      <c r="H7" s="261"/>
    </row>
    <row r="8" spans="1:8" ht="22.5" customHeight="1" thickBot="1">
      <c r="A8" s="252"/>
      <c r="B8" s="253"/>
      <c r="C8" s="253"/>
      <c r="D8" s="254"/>
      <c r="E8" s="259"/>
      <c r="F8" s="105">
        <v>2024</v>
      </c>
      <c r="G8" s="105">
        <v>2025</v>
      </c>
      <c r="H8" s="215">
        <v>2026</v>
      </c>
    </row>
    <row r="9" spans="1:8" ht="13.5" thickBot="1">
      <c r="A9" s="255"/>
      <c r="B9" s="256"/>
      <c r="C9" s="256"/>
      <c r="D9" s="257"/>
      <c r="E9" s="262" t="s">
        <v>33</v>
      </c>
      <c r="F9" s="263"/>
      <c r="G9" s="263"/>
      <c r="H9" s="264"/>
    </row>
    <row r="10" spans="1:8" ht="15" thickBot="1">
      <c r="A10" s="29" t="s">
        <v>2</v>
      </c>
      <c r="B10" s="30" t="s">
        <v>34</v>
      </c>
      <c r="C10" s="30"/>
      <c r="D10" s="30"/>
      <c r="E10" s="107">
        <f>E12+E13+E14+E15+E16+E17+E20+E21+E22+E23+E24+E25+E26+E27</f>
        <v>31925</v>
      </c>
      <c r="F10" s="107">
        <f>F12+F13+F14+F15+F16+F17+F20+F21+F22+F23+F24+F25+F26+F27</f>
        <v>33456</v>
      </c>
      <c r="G10" s="107">
        <f>G12+G13+G14+G15+G16+G17+G20+G21+G22+G23+G24+G25+G26+G27</f>
        <v>35097</v>
      </c>
      <c r="H10" s="107">
        <f>H12+H13+H14+H15+H16+H17+H20+H21+H22+H23+H24+H25+H26+H27</f>
        <v>37469</v>
      </c>
    </row>
    <row r="11" spans="1:8" ht="13.5" thickTop="1">
      <c r="A11" s="31" t="s">
        <v>35</v>
      </c>
      <c r="B11" s="32"/>
      <c r="C11" s="33"/>
      <c r="D11" s="33"/>
      <c r="E11" s="88"/>
      <c r="F11" s="89"/>
      <c r="G11" s="90"/>
      <c r="H11" s="90"/>
    </row>
    <row r="12" spans="1:8" ht="12.75">
      <c r="A12" s="34" t="s">
        <v>0</v>
      </c>
      <c r="B12" s="68"/>
      <c r="C12" s="69" t="s">
        <v>94</v>
      </c>
      <c r="D12" s="69"/>
      <c r="E12" s="226">
        <v>900</v>
      </c>
      <c r="F12" s="108">
        <v>945</v>
      </c>
      <c r="G12" s="109">
        <v>990</v>
      </c>
      <c r="H12" s="110">
        <v>1123</v>
      </c>
    </row>
    <row r="13" spans="1:8" ht="12.75">
      <c r="A13" s="34" t="s">
        <v>3</v>
      </c>
      <c r="B13" s="68"/>
      <c r="C13" s="69" t="s">
        <v>95</v>
      </c>
      <c r="D13" s="69"/>
      <c r="E13" s="226">
        <v>2800</v>
      </c>
      <c r="F13" s="108">
        <v>2600</v>
      </c>
      <c r="G13" s="109">
        <v>2650</v>
      </c>
      <c r="H13" s="110">
        <v>2700</v>
      </c>
    </row>
    <row r="14" spans="1:8" ht="12.75">
      <c r="A14" s="34" t="s">
        <v>4</v>
      </c>
      <c r="B14" s="68"/>
      <c r="C14" s="69" t="s">
        <v>47</v>
      </c>
      <c r="D14" s="69"/>
      <c r="E14" s="226">
        <v>600</v>
      </c>
      <c r="F14" s="108">
        <v>555</v>
      </c>
      <c r="G14" s="109">
        <v>660</v>
      </c>
      <c r="H14" s="110">
        <v>800</v>
      </c>
    </row>
    <row r="15" spans="1:8" ht="12.75">
      <c r="A15" s="34" t="s">
        <v>5</v>
      </c>
      <c r="B15" s="68"/>
      <c r="C15" s="69" t="s">
        <v>46</v>
      </c>
      <c r="D15" s="69"/>
      <c r="E15" s="226">
        <v>29</v>
      </c>
      <c r="F15" s="108">
        <v>100</v>
      </c>
      <c r="G15" s="109">
        <f>F15</f>
        <v>100</v>
      </c>
      <c r="H15" s="110">
        <v>120</v>
      </c>
    </row>
    <row r="16" spans="1:8" ht="12.75">
      <c r="A16" s="34" t="s">
        <v>6</v>
      </c>
      <c r="B16" s="68"/>
      <c r="C16" s="69" t="s">
        <v>48</v>
      </c>
      <c r="D16" s="69"/>
      <c r="E16" s="227">
        <v>830</v>
      </c>
      <c r="F16" s="111">
        <v>971</v>
      </c>
      <c r="G16" s="112">
        <v>980</v>
      </c>
      <c r="H16" s="113">
        <v>1050</v>
      </c>
    </row>
    <row r="17" spans="1:8" ht="12.75">
      <c r="A17" s="34" t="s">
        <v>7</v>
      </c>
      <c r="B17" s="68"/>
      <c r="C17" s="173" t="s">
        <v>36</v>
      </c>
      <c r="D17" s="173"/>
      <c r="E17" s="228">
        <f>SUM(E18:E19)</f>
        <v>18585</v>
      </c>
      <c r="F17" s="168">
        <f>SUM(F18:F19)</f>
        <v>19885</v>
      </c>
      <c r="G17" s="168">
        <f>SUM(G18:G19)</f>
        <v>20895</v>
      </c>
      <c r="H17" s="169">
        <f>SUM(H18:H19)</f>
        <v>22342</v>
      </c>
    </row>
    <row r="18" spans="1:11" ht="12.75">
      <c r="A18" s="34" t="s">
        <v>8</v>
      </c>
      <c r="B18" s="68"/>
      <c r="C18" s="70" t="s">
        <v>35</v>
      </c>
      <c r="D18" s="69" t="s">
        <v>37</v>
      </c>
      <c r="E18" s="227">
        <v>18500</v>
      </c>
      <c r="F18" s="111">
        <v>19800</v>
      </c>
      <c r="G18" s="112">
        <v>20795</v>
      </c>
      <c r="H18" s="113">
        <v>22142</v>
      </c>
      <c r="K18" s="136"/>
    </row>
    <row r="19" spans="1:8" ht="12.75">
      <c r="A19" s="34" t="s">
        <v>9</v>
      </c>
      <c r="B19" s="68"/>
      <c r="C19" s="69"/>
      <c r="D19" s="69" t="s">
        <v>38</v>
      </c>
      <c r="E19" s="226">
        <v>85</v>
      </c>
      <c r="F19" s="108">
        <v>85</v>
      </c>
      <c r="G19" s="109">
        <v>100</v>
      </c>
      <c r="H19" s="110">
        <v>200</v>
      </c>
    </row>
    <row r="20" spans="1:11" ht="12.75">
      <c r="A20" s="34" t="s">
        <v>10</v>
      </c>
      <c r="B20" s="68"/>
      <c r="C20" s="69" t="s">
        <v>49</v>
      </c>
      <c r="D20" s="69"/>
      <c r="E20" s="226">
        <v>6306</v>
      </c>
      <c r="F20" s="108">
        <v>6726</v>
      </c>
      <c r="G20" s="109">
        <v>7094</v>
      </c>
      <c r="H20" s="110">
        <v>7484</v>
      </c>
      <c r="K20" s="136"/>
    </row>
    <row r="21" spans="1:8" ht="12.75">
      <c r="A21" s="34" t="s">
        <v>11</v>
      </c>
      <c r="B21" s="68"/>
      <c r="C21" s="69" t="s">
        <v>50</v>
      </c>
      <c r="D21" s="69"/>
      <c r="E21" s="226">
        <v>80</v>
      </c>
      <c r="F21" s="108">
        <v>82</v>
      </c>
      <c r="G21" s="109">
        <v>88</v>
      </c>
      <c r="H21" s="110">
        <v>93</v>
      </c>
    </row>
    <row r="22" spans="1:8" ht="12.75">
      <c r="A22" s="34" t="s">
        <v>12</v>
      </c>
      <c r="B22" s="68"/>
      <c r="C22" s="69" t="s">
        <v>97</v>
      </c>
      <c r="D22" s="69"/>
      <c r="E22" s="226">
        <v>400</v>
      </c>
      <c r="F22" s="108">
        <v>572</v>
      </c>
      <c r="G22" s="109">
        <v>600</v>
      </c>
      <c r="H22" s="110">
        <v>630</v>
      </c>
    </row>
    <row r="23" spans="1:8" ht="12.75">
      <c r="A23" s="34" t="s">
        <v>14</v>
      </c>
      <c r="B23" s="68"/>
      <c r="C23" s="69" t="s">
        <v>58</v>
      </c>
      <c r="D23" s="69"/>
      <c r="E23" s="109">
        <v>3</v>
      </c>
      <c r="F23" s="108">
        <v>0</v>
      </c>
      <c r="G23" s="109">
        <v>0</v>
      </c>
      <c r="H23" s="110">
        <v>0</v>
      </c>
    </row>
    <row r="24" spans="1:8" ht="12.75">
      <c r="A24" s="34" t="s">
        <v>15</v>
      </c>
      <c r="B24" s="68"/>
      <c r="C24" s="81" t="s">
        <v>118</v>
      </c>
      <c r="D24" s="82"/>
      <c r="E24" s="109">
        <v>1</v>
      </c>
      <c r="F24" s="108">
        <v>4</v>
      </c>
      <c r="G24" s="109">
        <v>4</v>
      </c>
      <c r="H24" s="110">
        <v>4</v>
      </c>
    </row>
    <row r="25" spans="1:8" ht="12.75">
      <c r="A25" s="34" t="s">
        <v>16</v>
      </c>
      <c r="B25" s="71"/>
      <c r="C25" s="72" t="s">
        <v>51</v>
      </c>
      <c r="D25" s="72"/>
      <c r="E25" s="226">
        <v>460</v>
      </c>
      <c r="F25" s="108">
        <v>80</v>
      </c>
      <c r="G25" s="109">
        <f>F25</f>
        <v>80</v>
      </c>
      <c r="H25" s="110">
        <f>G25</f>
        <v>80</v>
      </c>
    </row>
    <row r="26" spans="1:8" ht="12.75">
      <c r="A26" s="34" t="s">
        <v>17</v>
      </c>
      <c r="B26" s="71"/>
      <c r="C26" s="72" t="s">
        <v>52</v>
      </c>
      <c r="D26" s="72"/>
      <c r="E26" s="226">
        <v>681</v>
      </c>
      <c r="F26" s="108">
        <v>656</v>
      </c>
      <c r="G26" s="109">
        <f>F26</f>
        <v>656</v>
      </c>
      <c r="H26" s="110">
        <f>G26</f>
        <v>656</v>
      </c>
    </row>
    <row r="27" spans="1:8" ht="13.5" thickBot="1">
      <c r="A27" s="34" t="s">
        <v>18</v>
      </c>
      <c r="B27" s="71"/>
      <c r="C27" s="72" t="s">
        <v>60</v>
      </c>
      <c r="D27" s="72"/>
      <c r="E27" s="229">
        <v>250</v>
      </c>
      <c r="F27" s="114">
        <v>280</v>
      </c>
      <c r="G27" s="115">
        <v>300</v>
      </c>
      <c r="H27" s="116">
        <v>387</v>
      </c>
    </row>
    <row r="28" spans="1:8" ht="13.5" thickBot="1">
      <c r="A28" s="41" t="s">
        <v>19</v>
      </c>
      <c r="B28" s="73" t="s">
        <v>40</v>
      </c>
      <c r="C28" s="73"/>
      <c r="D28" s="74"/>
      <c r="E28" s="117">
        <f>SUM(E30+E33+E35+E34+E36+E37+E38)</f>
        <v>31925</v>
      </c>
      <c r="F28" s="117">
        <f>SUM(F30+F33+F35+F34+F36+F37+F38)</f>
        <v>33456</v>
      </c>
      <c r="G28" s="117">
        <f>SUM(G30+G33+G35+G34+G36+G37+G38)</f>
        <v>35097</v>
      </c>
      <c r="H28" s="117">
        <f>SUM(H30+H33+H35+H34+H36+H37+H38)</f>
        <v>37469</v>
      </c>
    </row>
    <row r="29" spans="1:8" ht="12.75">
      <c r="A29" s="44" t="s">
        <v>35</v>
      </c>
      <c r="B29" s="72"/>
      <c r="C29" s="72"/>
      <c r="D29" s="72"/>
      <c r="E29" s="119"/>
      <c r="F29" s="119"/>
      <c r="G29" s="120"/>
      <c r="H29" s="120"/>
    </row>
    <row r="30" spans="1:8" ht="12.75">
      <c r="A30" s="45" t="s">
        <v>20</v>
      </c>
      <c r="B30" s="69"/>
      <c r="C30" s="174" t="s">
        <v>41</v>
      </c>
      <c r="D30" s="174"/>
      <c r="E30" s="163">
        <f>SUM(E31:E32)</f>
        <v>0</v>
      </c>
      <c r="F30" s="163">
        <f>SUM(F31:F32)</f>
        <v>0</v>
      </c>
      <c r="G30" s="163">
        <f>SUM(G31:G32)</f>
        <v>0</v>
      </c>
      <c r="H30" s="163">
        <f>SUM(H31:H32)</f>
        <v>0</v>
      </c>
    </row>
    <row r="31" spans="1:8" ht="12.75">
      <c r="A31" s="45" t="s">
        <v>21</v>
      </c>
      <c r="B31" s="69"/>
      <c r="C31" s="280" t="s">
        <v>121</v>
      </c>
      <c r="D31" s="281"/>
      <c r="E31" s="112">
        <v>0</v>
      </c>
      <c r="F31" s="121">
        <v>0</v>
      </c>
      <c r="G31" s="112">
        <v>0</v>
      </c>
      <c r="H31" s="113">
        <v>0</v>
      </c>
    </row>
    <row r="32" spans="1:8" ht="12.75">
      <c r="A32" s="45" t="s">
        <v>22</v>
      </c>
      <c r="B32" s="69"/>
      <c r="C32" s="75"/>
      <c r="D32" s="76" t="s">
        <v>44</v>
      </c>
      <c r="E32" s="109">
        <v>0</v>
      </c>
      <c r="F32" s="122">
        <v>0</v>
      </c>
      <c r="G32" s="109">
        <v>0</v>
      </c>
      <c r="H32" s="110">
        <v>0</v>
      </c>
    </row>
    <row r="33" spans="1:8" ht="12.75">
      <c r="A33" s="45" t="s">
        <v>23</v>
      </c>
      <c r="B33" s="69"/>
      <c r="C33" s="76" t="s">
        <v>57</v>
      </c>
      <c r="D33" s="76"/>
      <c r="E33" s="109">
        <v>200</v>
      </c>
      <c r="F33" s="122">
        <v>200</v>
      </c>
      <c r="G33" s="109">
        <v>200</v>
      </c>
      <c r="H33" s="110">
        <f>G33*1.05</f>
        <v>210</v>
      </c>
    </row>
    <row r="34" spans="1:8" ht="12.75">
      <c r="A34" s="45" t="s">
        <v>24</v>
      </c>
      <c r="B34" s="69"/>
      <c r="C34" s="76" t="s">
        <v>89</v>
      </c>
      <c r="D34" s="76"/>
      <c r="E34" s="109">
        <v>0</v>
      </c>
      <c r="F34" s="121">
        <v>0</v>
      </c>
      <c r="G34" s="112">
        <v>0</v>
      </c>
      <c r="H34" s="113">
        <v>0</v>
      </c>
    </row>
    <row r="35" spans="1:8" ht="12.75">
      <c r="A35" s="45" t="s">
        <v>25</v>
      </c>
      <c r="B35" s="69"/>
      <c r="C35" s="69" t="s">
        <v>53</v>
      </c>
      <c r="D35" s="69"/>
      <c r="E35" s="109">
        <v>200</v>
      </c>
      <c r="F35" s="121">
        <v>0</v>
      </c>
      <c r="G35" s="112">
        <v>0</v>
      </c>
      <c r="H35" s="113">
        <v>0</v>
      </c>
    </row>
    <row r="36" spans="1:8" ht="12.75">
      <c r="A36" s="45" t="s">
        <v>26</v>
      </c>
      <c r="B36" s="69"/>
      <c r="C36" s="69" t="s">
        <v>54</v>
      </c>
      <c r="D36" s="69"/>
      <c r="E36" s="109">
        <v>0</v>
      </c>
      <c r="F36" s="122">
        <f>15*6</f>
        <v>90</v>
      </c>
      <c r="G36" s="109">
        <f>15/3*2*6</f>
        <v>60</v>
      </c>
      <c r="H36" s="110">
        <f>15/2*6</f>
        <v>45</v>
      </c>
    </row>
    <row r="37" spans="1:8" ht="12.75">
      <c r="A37" s="45" t="s">
        <v>27</v>
      </c>
      <c r="B37" s="69"/>
      <c r="C37" s="282" t="s">
        <v>55</v>
      </c>
      <c r="D37" s="282"/>
      <c r="E37" s="112">
        <v>0</v>
      </c>
      <c r="F37" s="121">
        <v>0</v>
      </c>
      <c r="G37" s="112">
        <v>0</v>
      </c>
      <c r="H37" s="113">
        <v>0</v>
      </c>
    </row>
    <row r="38" spans="1:8" ht="12.75">
      <c r="A38" s="45" t="s">
        <v>28</v>
      </c>
      <c r="B38" s="69"/>
      <c r="C38" s="173" t="s">
        <v>56</v>
      </c>
      <c r="D38" s="173"/>
      <c r="E38" s="172">
        <f>SUM(E39:E46)</f>
        <v>31525</v>
      </c>
      <c r="F38" s="172">
        <f>SUM(F39:F46)</f>
        <v>33166</v>
      </c>
      <c r="G38" s="172">
        <f>SUM(G39:G46)</f>
        <v>34837</v>
      </c>
      <c r="H38" s="171">
        <f>SUM(H39:H46)</f>
        <v>37214</v>
      </c>
    </row>
    <row r="39" spans="1:11" ht="12.75">
      <c r="A39" s="45" t="s">
        <v>29</v>
      </c>
      <c r="B39" s="69"/>
      <c r="C39" s="70" t="s">
        <v>35</v>
      </c>
      <c r="D39" s="128" t="s">
        <v>42</v>
      </c>
      <c r="E39" s="162">
        <v>3790</v>
      </c>
      <c r="F39" s="121">
        <v>3780</v>
      </c>
      <c r="G39" s="112">
        <v>3962</v>
      </c>
      <c r="H39" s="113">
        <v>4178</v>
      </c>
      <c r="I39" s="135"/>
      <c r="J39" s="135"/>
      <c r="K39" s="135"/>
    </row>
    <row r="40" spans="1:8" ht="12.75">
      <c r="A40" s="45" t="s">
        <v>30</v>
      </c>
      <c r="B40" s="77"/>
      <c r="C40" s="77"/>
      <c r="D40" s="129" t="s">
        <v>43</v>
      </c>
      <c r="E40" s="163">
        <v>681</v>
      </c>
      <c r="F40" s="122">
        <v>656</v>
      </c>
      <c r="G40" s="109">
        <v>656</v>
      </c>
      <c r="H40" s="110">
        <v>656</v>
      </c>
    </row>
    <row r="41" spans="1:10" ht="12.75">
      <c r="A41" s="45" t="s">
        <v>31</v>
      </c>
      <c r="B41" s="78"/>
      <c r="C41" s="78"/>
      <c r="D41" s="129" t="s">
        <v>99</v>
      </c>
      <c r="E41" s="163">
        <v>570</v>
      </c>
      <c r="F41" s="122">
        <v>500</v>
      </c>
      <c r="G41" s="109">
        <v>520</v>
      </c>
      <c r="H41" s="110">
        <v>570</v>
      </c>
      <c r="I41" s="135"/>
      <c r="J41" s="135"/>
    </row>
    <row r="42" spans="1:8" ht="12.75">
      <c r="A42" s="45" t="s">
        <v>135</v>
      </c>
      <c r="B42" s="78"/>
      <c r="C42" s="78"/>
      <c r="D42" s="129" t="s">
        <v>134</v>
      </c>
      <c r="E42" s="163">
        <v>100</v>
      </c>
      <c r="F42" s="122">
        <v>100</v>
      </c>
      <c r="G42" s="109">
        <v>100</v>
      </c>
      <c r="H42" s="110">
        <v>100</v>
      </c>
    </row>
    <row r="43" spans="1:8" ht="12.75">
      <c r="A43" s="45" t="s">
        <v>32</v>
      </c>
      <c r="B43" s="78"/>
      <c r="C43" s="78"/>
      <c r="D43" s="129" t="s">
        <v>81</v>
      </c>
      <c r="E43" s="206">
        <v>26384</v>
      </c>
      <c r="F43" s="122">
        <v>28130</v>
      </c>
      <c r="G43" s="109">
        <v>29599</v>
      </c>
      <c r="H43" s="110">
        <v>31710</v>
      </c>
    </row>
    <row r="44" spans="1:8" ht="12.75">
      <c r="A44" s="45" t="s">
        <v>90</v>
      </c>
      <c r="B44" s="78"/>
      <c r="C44" s="78"/>
      <c r="D44" s="129" t="s">
        <v>82</v>
      </c>
      <c r="E44" s="206">
        <v>0</v>
      </c>
      <c r="F44" s="121">
        <v>0</v>
      </c>
      <c r="G44" s="112">
        <v>0</v>
      </c>
      <c r="H44" s="113">
        <v>0</v>
      </c>
    </row>
    <row r="45" spans="1:8" ht="12.75">
      <c r="A45" s="45" t="s">
        <v>91</v>
      </c>
      <c r="B45" s="78"/>
      <c r="C45" s="78"/>
      <c r="D45" s="129" t="s">
        <v>83</v>
      </c>
      <c r="E45" s="207">
        <v>0</v>
      </c>
      <c r="F45" s="121">
        <v>0</v>
      </c>
      <c r="G45" s="112">
        <v>0</v>
      </c>
      <c r="H45" s="113">
        <v>0</v>
      </c>
    </row>
    <row r="46" spans="1:8" ht="13.5" thickBot="1">
      <c r="A46" s="45" t="s">
        <v>92</v>
      </c>
      <c r="B46" s="78"/>
      <c r="C46" s="78"/>
      <c r="D46" s="130" t="s">
        <v>84</v>
      </c>
      <c r="E46" s="115">
        <v>0</v>
      </c>
      <c r="F46" s="121">
        <v>0</v>
      </c>
      <c r="G46" s="112">
        <v>0</v>
      </c>
      <c r="H46" s="113">
        <v>0</v>
      </c>
    </row>
    <row r="47" spans="1:8" ht="13.5" thickBot="1">
      <c r="A47" s="50" t="s">
        <v>93</v>
      </c>
      <c r="B47" s="283" t="s">
        <v>59</v>
      </c>
      <c r="C47" s="283"/>
      <c r="D47" s="284"/>
      <c r="E47" s="117">
        <f>E28-E10</f>
        <v>0</v>
      </c>
      <c r="F47" s="117">
        <f>F28-F10</f>
        <v>0</v>
      </c>
      <c r="G47" s="117">
        <f>G28-G10</f>
        <v>0</v>
      </c>
      <c r="H47" s="117">
        <f>H28-H10</f>
        <v>0</v>
      </c>
    </row>
    <row r="48" spans="1:8" ht="12.75">
      <c r="A48" s="277" t="s">
        <v>45</v>
      </c>
      <c r="B48" s="278"/>
      <c r="C48" s="278"/>
      <c r="D48" s="278"/>
      <c r="E48" s="278"/>
      <c r="F48" s="278"/>
      <c r="G48" s="278"/>
      <c r="H48" s="9"/>
    </row>
    <row r="49" spans="1:8" ht="12.75">
      <c r="A49" s="279"/>
      <c r="B49" s="279"/>
      <c r="C49" s="279"/>
      <c r="D49" s="279"/>
      <c r="E49" s="279"/>
      <c r="F49" s="279"/>
      <c r="G49" s="279"/>
      <c r="H49" s="9"/>
    </row>
    <row r="50" spans="1:8" ht="12.75">
      <c r="A50" s="53" t="s">
        <v>125</v>
      </c>
      <c r="B50" s="53"/>
      <c r="C50" s="53"/>
      <c r="D50" s="137"/>
      <c r="E50" s="268"/>
      <c r="F50" s="267"/>
      <c r="G50" s="267"/>
      <c r="H50" s="12"/>
    </row>
    <row r="51" spans="1:8" ht="15.75">
      <c r="A51" s="54"/>
      <c r="B51" s="54"/>
      <c r="C51" s="54"/>
      <c r="D51" s="54"/>
      <c r="E51" s="266"/>
      <c r="F51" s="267"/>
      <c r="G51" s="267"/>
      <c r="H51" s="12"/>
    </row>
    <row r="52" spans="1:8" ht="12.75">
      <c r="A52" s="268" t="s">
        <v>127</v>
      </c>
      <c r="B52" s="269"/>
      <c r="C52" s="269"/>
      <c r="D52" s="269"/>
      <c r="E52" s="269"/>
      <c r="F52" s="269"/>
      <c r="G52" s="269"/>
      <c r="H52" s="12"/>
    </row>
    <row r="53" spans="5:8" ht="12.75">
      <c r="E53" s="270"/>
      <c r="F53" s="271"/>
      <c r="G53" s="271"/>
      <c r="H53" s="7"/>
    </row>
    <row r="54" spans="1:8" ht="12.75">
      <c r="A54" s="268" t="s">
        <v>129</v>
      </c>
      <c r="B54" s="269"/>
      <c r="C54" s="269"/>
      <c r="D54" s="269"/>
      <c r="E54" s="271"/>
      <c r="F54" s="271"/>
      <c r="G54" s="271"/>
      <c r="H54" s="8"/>
    </row>
  </sheetData>
  <sheetProtection/>
  <mergeCells count="19">
    <mergeCell ref="E50:G50"/>
    <mergeCell ref="A1:H1"/>
    <mergeCell ref="E51:G51"/>
    <mergeCell ref="A52:G52"/>
    <mergeCell ref="E53:G54"/>
    <mergeCell ref="A54:D54"/>
    <mergeCell ref="C31:D31"/>
    <mergeCell ref="C37:D37"/>
    <mergeCell ref="B47:D47"/>
    <mergeCell ref="A48:G48"/>
    <mergeCell ref="A49:G49"/>
    <mergeCell ref="A2:H2"/>
    <mergeCell ref="A5:H5"/>
    <mergeCell ref="A6:D6"/>
    <mergeCell ref="A7:D9"/>
    <mergeCell ref="E7:E8"/>
    <mergeCell ref="E9:H9"/>
    <mergeCell ref="G7:H7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0">
      <selection activeCell="H23" sqref="H23"/>
    </sheetView>
  </sheetViews>
  <sheetFormatPr defaultColWidth="9.00390625" defaultRowHeight="12.75"/>
  <cols>
    <col min="1" max="1" width="5.875" style="0" customWidth="1"/>
    <col min="2" max="2" width="2.25390625" style="0" customWidth="1"/>
    <col min="4" max="4" width="31.625" style="0" customWidth="1"/>
    <col min="5" max="8" width="9.75390625" style="0" customWidth="1"/>
  </cols>
  <sheetData>
    <row r="1" spans="1:8" ht="19.5">
      <c r="A1" s="243" t="s">
        <v>138</v>
      </c>
      <c r="B1" s="243"/>
      <c r="C1" s="243"/>
      <c r="D1" s="243"/>
      <c r="E1" s="243"/>
      <c r="F1" s="243"/>
      <c r="G1" s="243"/>
      <c r="H1" s="243"/>
    </row>
    <row r="2" spans="1:8" ht="16.5">
      <c r="A2" s="244" t="s">
        <v>109</v>
      </c>
      <c r="B2" s="244"/>
      <c r="C2" s="244"/>
      <c r="D2" s="244"/>
      <c r="E2" s="244"/>
      <c r="F2" s="244"/>
      <c r="G2" s="244"/>
      <c r="H2" s="244"/>
    </row>
    <row r="4" spans="1:4" ht="12.75">
      <c r="A4" s="265" t="s">
        <v>110</v>
      </c>
      <c r="B4" s="265"/>
      <c r="C4" s="265"/>
      <c r="D4" s="265"/>
    </row>
    <row r="5" spans="1:8" ht="18">
      <c r="A5" s="245" t="s">
        <v>139</v>
      </c>
      <c r="B5" s="246"/>
      <c r="C5" s="246"/>
      <c r="D5" s="246"/>
      <c r="E5" s="246"/>
      <c r="F5" s="246"/>
      <c r="G5" s="246"/>
      <c r="H5" s="247"/>
    </row>
    <row r="6" spans="1:4" ht="8.25" customHeight="1" thickBot="1">
      <c r="A6" s="248"/>
      <c r="B6" s="248"/>
      <c r="C6" s="248"/>
      <c r="D6" s="248"/>
    </row>
    <row r="7" spans="1:8" ht="25.5" customHeight="1" thickBot="1">
      <c r="A7" s="249" t="s">
        <v>1</v>
      </c>
      <c r="B7" s="250"/>
      <c r="C7" s="250"/>
      <c r="D7" s="251"/>
      <c r="E7" s="258" t="s">
        <v>140</v>
      </c>
      <c r="F7" s="214" t="s">
        <v>98</v>
      </c>
      <c r="G7" s="260" t="s">
        <v>61</v>
      </c>
      <c r="H7" s="261"/>
    </row>
    <row r="8" spans="1:8" ht="13.5" customHeight="1" thickBot="1">
      <c r="A8" s="252"/>
      <c r="B8" s="253"/>
      <c r="C8" s="253"/>
      <c r="D8" s="254"/>
      <c r="E8" s="259"/>
      <c r="F8" s="105">
        <v>2024</v>
      </c>
      <c r="G8" s="105">
        <v>2025</v>
      </c>
      <c r="H8" s="215">
        <v>2026</v>
      </c>
    </row>
    <row r="9" spans="1:8" ht="22.5" customHeight="1" thickBot="1">
      <c r="A9" s="255"/>
      <c r="B9" s="256"/>
      <c r="C9" s="256"/>
      <c r="D9" s="257"/>
      <c r="E9" s="262" t="s">
        <v>33</v>
      </c>
      <c r="F9" s="263"/>
      <c r="G9" s="263"/>
      <c r="H9" s="264"/>
    </row>
    <row r="10" spans="1:8" ht="15" thickBot="1">
      <c r="A10" s="29" t="s">
        <v>2</v>
      </c>
      <c r="B10" s="30" t="s">
        <v>34</v>
      </c>
      <c r="C10" s="30"/>
      <c r="D10" s="30"/>
      <c r="E10" s="107">
        <f>E12+E13+E14+E15+E16+E17+E20+E21+E22+E23+E24+E25+E26+E27</f>
        <v>21988</v>
      </c>
      <c r="F10" s="107">
        <f>F12+F13+F14+F15+F16+F17+F20+F21+F22+F23+F24+F25+F26+F27</f>
        <v>22965</v>
      </c>
      <c r="G10" s="107">
        <f>G12+G13+G14+G15+G16+G17+G20+G21+G22+G23+G24+G25+G26+G27</f>
        <v>24596</v>
      </c>
      <c r="H10" s="107">
        <f>H12+H13+H14+H15+H16+H17+H20+H21+H22+H23+H24+H25+H26+H27</f>
        <v>26235</v>
      </c>
    </row>
    <row r="11" spans="1:8" ht="13.5" thickTop="1">
      <c r="A11" s="31" t="s">
        <v>35</v>
      </c>
      <c r="B11" s="32"/>
      <c r="C11" s="33"/>
      <c r="D11" s="33"/>
      <c r="E11" s="127"/>
      <c r="F11" s="111"/>
      <c r="G11" s="120"/>
      <c r="H11" s="120"/>
    </row>
    <row r="12" spans="1:8" ht="12.75">
      <c r="A12" s="34" t="s">
        <v>0</v>
      </c>
      <c r="B12" s="35"/>
      <c r="C12" s="36" t="s">
        <v>94</v>
      </c>
      <c r="D12" s="36"/>
      <c r="E12" s="109">
        <v>450</v>
      </c>
      <c r="F12" s="108">
        <v>472</v>
      </c>
      <c r="G12" s="109">
        <v>550</v>
      </c>
      <c r="H12" s="110">
        <v>600</v>
      </c>
    </row>
    <row r="13" spans="1:8" ht="12.75">
      <c r="A13" s="34" t="s">
        <v>3</v>
      </c>
      <c r="B13" s="35"/>
      <c r="C13" s="36" t="s">
        <v>95</v>
      </c>
      <c r="D13" s="36"/>
      <c r="E13" s="109">
        <v>2000</v>
      </c>
      <c r="F13" s="108">
        <v>1600</v>
      </c>
      <c r="G13" s="109">
        <v>1650</v>
      </c>
      <c r="H13" s="110">
        <v>1700</v>
      </c>
    </row>
    <row r="14" spans="1:8" ht="12.75">
      <c r="A14" s="34" t="s">
        <v>4</v>
      </c>
      <c r="B14" s="35"/>
      <c r="C14" s="36" t="s">
        <v>47</v>
      </c>
      <c r="D14" s="36"/>
      <c r="E14" s="109">
        <v>500</v>
      </c>
      <c r="F14" s="108">
        <v>525</v>
      </c>
      <c r="G14" s="109">
        <v>650</v>
      </c>
      <c r="H14" s="110">
        <v>750</v>
      </c>
    </row>
    <row r="15" spans="1:8" ht="12.75">
      <c r="A15" s="34" t="s">
        <v>5</v>
      </c>
      <c r="B15" s="35"/>
      <c r="C15" s="36" t="s">
        <v>46</v>
      </c>
      <c r="D15" s="36"/>
      <c r="E15" s="109">
        <v>14</v>
      </c>
      <c r="F15" s="108">
        <v>20</v>
      </c>
      <c r="G15" s="109">
        <f>F15</f>
        <v>20</v>
      </c>
      <c r="H15" s="110">
        <f>G15</f>
        <v>20</v>
      </c>
    </row>
    <row r="16" spans="1:8" ht="12.75">
      <c r="A16" s="34" t="s">
        <v>6</v>
      </c>
      <c r="B16" s="35"/>
      <c r="C16" s="36" t="s">
        <v>48</v>
      </c>
      <c r="D16" s="36"/>
      <c r="E16" s="112">
        <v>350</v>
      </c>
      <c r="F16" s="111">
        <v>387</v>
      </c>
      <c r="G16" s="112">
        <v>425</v>
      </c>
      <c r="H16" s="113">
        <v>500</v>
      </c>
    </row>
    <row r="17" spans="1:8" ht="12.75">
      <c r="A17" s="34" t="s">
        <v>7</v>
      </c>
      <c r="B17" s="35"/>
      <c r="C17" s="167" t="s">
        <v>36</v>
      </c>
      <c r="D17" s="167"/>
      <c r="E17" s="168">
        <f>SUM(E18:E19)</f>
        <v>13068</v>
      </c>
      <c r="F17" s="168">
        <f>SUM(F18:F19)</f>
        <v>13983</v>
      </c>
      <c r="G17" s="168">
        <f>SUM(G18:G19)</f>
        <v>14963</v>
      </c>
      <c r="H17" s="169">
        <f>SUM(H18:H19)</f>
        <v>16006</v>
      </c>
    </row>
    <row r="18" spans="1:8" ht="12.75">
      <c r="A18" s="34" t="s">
        <v>8</v>
      </c>
      <c r="B18" s="35"/>
      <c r="C18" s="37" t="s">
        <v>35</v>
      </c>
      <c r="D18" s="36" t="s">
        <v>37</v>
      </c>
      <c r="E18" s="112">
        <v>13017</v>
      </c>
      <c r="F18" s="111">
        <v>13928</v>
      </c>
      <c r="G18" s="112">
        <v>14903</v>
      </c>
      <c r="H18" s="113">
        <v>15946</v>
      </c>
    </row>
    <row r="19" spans="1:11" ht="12.75">
      <c r="A19" s="34" t="s">
        <v>9</v>
      </c>
      <c r="B19" s="35"/>
      <c r="C19" s="36"/>
      <c r="D19" s="36" t="s">
        <v>38</v>
      </c>
      <c r="E19" s="109">
        <v>51</v>
      </c>
      <c r="F19" s="108">
        <v>55</v>
      </c>
      <c r="G19" s="109">
        <v>60</v>
      </c>
      <c r="H19" s="110">
        <v>60</v>
      </c>
      <c r="K19" s="135"/>
    </row>
    <row r="20" spans="1:11" ht="12.75">
      <c r="A20" s="34" t="s">
        <v>10</v>
      </c>
      <c r="B20" s="35"/>
      <c r="C20" s="36" t="s">
        <v>49</v>
      </c>
      <c r="D20" s="36"/>
      <c r="E20" s="109">
        <v>4400</v>
      </c>
      <c r="F20" s="108">
        <v>4708</v>
      </c>
      <c r="G20" s="109">
        <v>5037</v>
      </c>
      <c r="H20" s="110">
        <v>5390</v>
      </c>
      <c r="K20" s="135"/>
    </row>
    <row r="21" spans="1:8" ht="12.75">
      <c r="A21" s="34" t="s">
        <v>11</v>
      </c>
      <c r="B21" s="35"/>
      <c r="C21" s="36" t="s">
        <v>50</v>
      </c>
      <c r="D21" s="36"/>
      <c r="E21" s="109">
        <v>55</v>
      </c>
      <c r="F21" s="108">
        <v>58</v>
      </c>
      <c r="G21" s="109">
        <v>63</v>
      </c>
      <c r="H21" s="110">
        <v>67</v>
      </c>
    </row>
    <row r="22" spans="1:8" ht="12.75">
      <c r="A22" s="34" t="s">
        <v>12</v>
      </c>
      <c r="B22" s="35"/>
      <c r="C22" s="36" t="s">
        <v>97</v>
      </c>
      <c r="D22" s="36"/>
      <c r="E22" s="109">
        <v>314</v>
      </c>
      <c r="F22" s="108">
        <v>338</v>
      </c>
      <c r="G22" s="109">
        <v>384</v>
      </c>
      <c r="H22" s="110">
        <v>418</v>
      </c>
    </row>
    <row r="23" spans="1:8" ht="12.75">
      <c r="A23" s="34" t="s">
        <v>14</v>
      </c>
      <c r="B23" s="35"/>
      <c r="C23" s="36" t="s">
        <v>58</v>
      </c>
      <c r="D23" s="36"/>
      <c r="E23" s="109">
        <v>0</v>
      </c>
      <c r="F23" s="108">
        <v>0</v>
      </c>
      <c r="G23" s="109">
        <f aca="true" t="shared" si="0" ref="G23:H26">F23</f>
        <v>0</v>
      </c>
      <c r="H23" s="110">
        <f t="shared" si="0"/>
        <v>0</v>
      </c>
    </row>
    <row r="24" spans="1:8" ht="12.75">
      <c r="A24" s="34" t="s">
        <v>15</v>
      </c>
      <c r="B24" s="35"/>
      <c r="C24" s="38" t="s">
        <v>39</v>
      </c>
      <c r="D24" s="36"/>
      <c r="E24" s="109">
        <v>0</v>
      </c>
      <c r="F24" s="108">
        <v>0</v>
      </c>
      <c r="G24" s="109">
        <f t="shared" si="0"/>
        <v>0</v>
      </c>
      <c r="H24" s="110">
        <f t="shared" si="0"/>
        <v>0</v>
      </c>
    </row>
    <row r="25" spans="1:8" ht="12.75">
      <c r="A25" s="34" t="s">
        <v>16</v>
      </c>
      <c r="B25" s="39"/>
      <c r="C25" s="40" t="s">
        <v>51</v>
      </c>
      <c r="D25" s="40"/>
      <c r="E25" s="109">
        <v>96</v>
      </c>
      <c r="F25" s="108">
        <v>10</v>
      </c>
      <c r="G25" s="109">
        <f t="shared" si="0"/>
        <v>10</v>
      </c>
      <c r="H25" s="110">
        <f t="shared" si="0"/>
        <v>10</v>
      </c>
    </row>
    <row r="26" spans="1:8" ht="12.75">
      <c r="A26" s="34" t="s">
        <v>17</v>
      </c>
      <c r="B26" s="39"/>
      <c r="C26" s="40" t="s">
        <v>52</v>
      </c>
      <c r="D26" s="40"/>
      <c r="E26" s="109">
        <v>616</v>
      </c>
      <c r="F26" s="108">
        <v>594</v>
      </c>
      <c r="G26" s="109">
        <f t="shared" si="0"/>
        <v>594</v>
      </c>
      <c r="H26" s="110">
        <f t="shared" si="0"/>
        <v>594</v>
      </c>
    </row>
    <row r="27" spans="1:8" ht="13.5" thickBot="1">
      <c r="A27" s="34" t="s">
        <v>18</v>
      </c>
      <c r="B27" s="39"/>
      <c r="C27" s="40" t="s">
        <v>60</v>
      </c>
      <c r="D27" s="40"/>
      <c r="E27" s="115">
        <v>125</v>
      </c>
      <c r="F27" s="114">
        <v>270</v>
      </c>
      <c r="G27" s="115">
        <v>250</v>
      </c>
      <c r="H27" s="116">
        <v>180</v>
      </c>
    </row>
    <row r="28" spans="1:8" ht="15" thickBot="1">
      <c r="A28" s="41" t="s">
        <v>19</v>
      </c>
      <c r="B28" s="42" t="s">
        <v>40</v>
      </c>
      <c r="C28" s="42"/>
      <c r="D28" s="43"/>
      <c r="E28" s="117">
        <f>SUM(E30+E33+E35+E34+E36+E37+E38)</f>
        <v>21988</v>
      </c>
      <c r="F28" s="117">
        <f>SUM(F30+F33+F35+F34+F36+F37+F38)</f>
        <v>22965</v>
      </c>
      <c r="G28" s="117">
        <f>SUM(G30+G33+G35+G34+G36+G37+G38)</f>
        <v>24596</v>
      </c>
      <c r="H28" s="117">
        <f>SUM(H30+H33+H35+H34+H36+H37+H38)</f>
        <v>26235</v>
      </c>
    </row>
    <row r="29" spans="1:8" ht="12.75">
      <c r="A29" s="44" t="s">
        <v>35</v>
      </c>
      <c r="B29" s="40"/>
      <c r="C29" s="40"/>
      <c r="D29" s="40"/>
      <c r="E29" s="119"/>
      <c r="F29" s="119"/>
      <c r="G29" s="120"/>
      <c r="H29" s="120"/>
    </row>
    <row r="30" spans="1:8" ht="12.75">
      <c r="A30" s="45" t="s">
        <v>20</v>
      </c>
      <c r="B30" s="36"/>
      <c r="C30" s="170" t="s">
        <v>41</v>
      </c>
      <c r="D30" s="170"/>
      <c r="E30" s="163">
        <f>SUM(E31:E32)</f>
        <v>0</v>
      </c>
      <c r="F30" s="163">
        <f>SUM(F31:F32)</f>
        <v>180</v>
      </c>
      <c r="G30" s="163">
        <f>SUM(G31:G32)</f>
        <v>180</v>
      </c>
      <c r="H30" s="163">
        <f>SUM(H31:H32)</f>
        <v>180</v>
      </c>
    </row>
    <row r="31" spans="1:8" ht="12.75">
      <c r="A31" s="45" t="s">
        <v>21</v>
      </c>
      <c r="B31" s="36"/>
      <c r="C31" s="272" t="s">
        <v>120</v>
      </c>
      <c r="D31" s="273"/>
      <c r="E31" s="112">
        <v>0</v>
      </c>
      <c r="F31" s="121">
        <v>180</v>
      </c>
      <c r="G31" s="112">
        <f>F31</f>
        <v>180</v>
      </c>
      <c r="H31" s="113">
        <f>G31</f>
        <v>180</v>
      </c>
    </row>
    <row r="32" spans="1:8" ht="12.75">
      <c r="A32" s="45" t="s">
        <v>22</v>
      </c>
      <c r="B32" s="36"/>
      <c r="C32" s="60"/>
      <c r="D32" s="61" t="s">
        <v>44</v>
      </c>
      <c r="E32" s="109">
        <v>0</v>
      </c>
      <c r="F32" s="122">
        <v>0</v>
      </c>
      <c r="G32" s="109">
        <v>0</v>
      </c>
      <c r="H32" s="110">
        <v>0</v>
      </c>
    </row>
    <row r="33" spans="1:8" ht="12.75">
      <c r="A33" s="45" t="s">
        <v>23</v>
      </c>
      <c r="B33" s="36"/>
      <c r="C33" s="61" t="s">
        <v>57</v>
      </c>
      <c r="D33" s="61"/>
      <c r="E33" s="109">
        <v>200</v>
      </c>
      <c r="F33" s="122">
        <v>100</v>
      </c>
      <c r="G33" s="109">
        <f>F33</f>
        <v>100</v>
      </c>
      <c r="H33" s="110">
        <f>G33</f>
        <v>100</v>
      </c>
    </row>
    <row r="34" spans="1:8" ht="12.75">
      <c r="A34" s="45" t="s">
        <v>24</v>
      </c>
      <c r="B34" s="36"/>
      <c r="C34" s="61" t="s">
        <v>89</v>
      </c>
      <c r="D34" s="61"/>
      <c r="E34" s="109">
        <v>0</v>
      </c>
      <c r="F34" s="122">
        <v>0</v>
      </c>
      <c r="G34" s="109">
        <v>0</v>
      </c>
      <c r="H34" s="110">
        <v>0</v>
      </c>
    </row>
    <row r="35" spans="1:8" ht="12.75">
      <c r="A35" s="45" t="s">
        <v>25</v>
      </c>
      <c r="B35" s="36"/>
      <c r="C35" s="36" t="s">
        <v>53</v>
      </c>
      <c r="D35" s="36"/>
      <c r="E35" s="109">
        <v>100</v>
      </c>
      <c r="F35" s="122">
        <v>0</v>
      </c>
      <c r="G35" s="109">
        <v>0</v>
      </c>
      <c r="H35" s="110">
        <v>0</v>
      </c>
    </row>
    <row r="36" spans="1:8" ht="12.75">
      <c r="A36" s="45" t="s">
        <v>26</v>
      </c>
      <c r="B36" s="36"/>
      <c r="C36" s="36" t="s">
        <v>54</v>
      </c>
      <c r="D36" s="36"/>
      <c r="E36" s="109">
        <v>0</v>
      </c>
      <c r="F36" s="122">
        <v>0</v>
      </c>
      <c r="G36" s="109">
        <v>0</v>
      </c>
      <c r="H36" s="110">
        <v>0</v>
      </c>
    </row>
    <row r="37" spans="1:8" ht="12.75">
      <c r="A37" s="45" t="s">
        <v>27</v>
      </c>
      <c r="B37" s="36"/>
      <c r="C37" s="274" t="s">
        <v>55</v>
      </c>
      <c r="D37" s="274"/>
      <c r="E37" s="112">
        <v>0</v>
      </c>
      <c r="F37" s="122">
        <v>0</v>
      </c>
      <c r="G37" s="109">
        <v>0</v>
      </c>
      <c r="H37" s="110">
        <v>0</v>
      </c>
    </row>
    <row r="38" spans="1:8" ht="12.75">
      <c r="A38" s="45" t="s">
        <v>28</v>
      </c>
      <c r="B38" s="36"/>
      <c r="C38" s="167" t="s">
        <v>56</v>
      </c>
      <c r="D38" s="167"/>
      <c r="E38" s="172">
        <f>SUM(E39:E45)</f>
        <v>21688</v>
      </c>
      <c r="F38" s="172">
        <f>SUM(F39:F45)</f>
        <v>22685</v>
      </c>
      <c r="G38" s="172">
        <f>SUM(G39:G45)</f>
        <v>24316</v>
      </c>
      <c r="H38" s="171">
        <f>SUM(H39:H45)</f>
        <v>25955</v>
      </c>
    </row>
    <row r="39" spans="1:11" ht="12.75">
      <c r="A39" s="45" t="s">
        <v>29</v>
      </c>
      <c r="B39" s="36"/>
      <c r="C39" s="37" t="s">
        <v>35</v>
      </c>
      <c r="D39" s="128" t="s">
        <v>42</v>
      </c>
      <c r="E39" s="162">
        <v>2707</v>
      </c>
      <c r="F39" s="121">
        <v>2482</v>
      </c>
      <c r="G39" s="112">
        <v>2731</v>
      </c>
      <c r="H39" s="113">
        <v>2996</v>
      </c>
      <c r="I39" s="135"/>
      <c r="J39" s="135"/>
      <c r="K39" s="135"/>
    </row>
    <row r="40" spans="1:8" ht="12.75">
      <c r="A40" s="45" t="s">
        <v>30</v>
      </c>
      <c r="B40" s="48"/>
      <c r="C40" s="48"/>
      <c r="D40" s="129" t="s">
        <v>43</v>
      </c>
      <c r="E40" s="163">
        <v>616</v>
      </c>
      <c r="F40" s="122">
        <v>594</v>
      </c>
      <c r="G40" s="109">
        <v>595</v>
      </c>
      <c r="H40" s="110">
        <v>595</v>
      </c>
    </row>
    <row r="41" spans="1:10" ht="12.75">
      <c r="A41" s="45" t="s">
        <v>31</v>
      </c>
      <c r="B41" s="49"/>
      <c r="C41" s="49"/>
      <c r="D41" s="129" t="s">
        <v>99</v>
      </c>
      <c r="E41" s="163">
        <v>600</v>
      </c>
      <c r="F41" s="122">
        <v>600</v>
      </c>
      <c r="G41" s="109">
        <v>650</v>
      </c>
      <c r="H41" s="110">
        <v>600</v>
      </c>
      <c r="J41" s="135"/>
    </row>
    <row r="42" spans="1:8" ht="12.75">
      <c r="A42" s="45" t="s">
        <v>135</v>
      </c>
      <c r="B42" s="49"/>
      <c r="C42" s="49"/>
      <c r="D42" s="129" t="s">
        <v>134</v>
      </c>
      <c r="E42" s="163">
        <v>0</v>
      </c>
      <c r="F42" s="122">
        <v>0</v>
      </c>
      <c r="G42" s="109">
        <v>0</v>
      </c>
      <c r="H42" s="110">
        <v>0</v>
      </c>
    </row>
    <row r="43" spans="1:8" ht="12.75">
      <c r="A43" s="45" t="s">
        <v>32</v>
      </c>
      <c r="B43" s="49"/>
      <c r="C43" s="49"/>
      <c r="D43" s="129" t="s">
        <v>81</v>
      </c>
      <c r="E43" s="206">
        <v>17765</v>
      </c>
      <c r="F43" s="122">
        <v>19009</v>
      </c>
      <c r="G43" s="109">
        <v>20340</v>
      </c>
      <c r="H43" s="110">
        <v>21764</v>
      </c>
    </row>
    <row r="44" spans="1:8" ht="12.75">
      <c r="A44" s="45" t="s">
        <v>90</v>
      </c>
      <c r="B44" s="49"/>
      <c r="C44" s="49"/>
      <c r="D44" s="129" t="s">
        <v>82</v>
      </c>
      <c r="E44" s="207">
        <v>0</v>
      </c>
      <c r="F44" s="122">
        <v>0</v>
      </c>
      <c r="G44" s="109">
        <v>0</v>
      </c>
      <c r="H44" s="110">
        <v>0</v>
      </c>
    </row>
    <row r="45" spans="1:8" ht="12.75">
      <c r="A45" s="45" t="s">
        <v>91</v>
      </c>
      <c r="B45" s="49"/>
      <c r="C45" s="49"/>
      <c r="D45" s="129" t="s">
        <v>83</v>
      </c>
      <c r="E45" s="208">
        <v>0</v>
      </c>
      <c r="F45" s="122">
        <v>0</v>
      </c>
      <c r="G45" s="109">
        <v>0</v>
      </c>
      <c r="H45" s="110">
        <v>0</v>
      </c>
    </row>
    <row r="46" spans="1:8" ht="13.5" thickBot="1">
      <c r="A46" s="45" t="s">
        <v>92</v>
      </c>
      <c r="B46" s="49"/>
      <c r="C46" s="49"/>
      <c r="D46" s="130" t="s">
        <v>84</v>
      </c>
      <c r="E46" s="199">
        <v>0</v>
      </c>
      <c r="F46" s="122">
        <v>0</v>
      </c>
      <c r="G46" s="109">
        <v>0</v>
      </c>
      <c r="H46" s="110">
        <v>0</v>
      </c>
    </row>
    <row r="47" spans="1:8" ht="13.5" thickBot="1">
      <c r="A47" s="50" t="s">
        <v>93</v>
      </c>
      <c r="B47" s="275" t="s">
        <v>59</v>
      </c>
      <c r="C47" s="275"/>
      <c r="D47" s="276"/>
      <c r="E47" s="117">
        <f>E28-E10</f>
        <v>0</v>
      </c>
      <c r="F47" s="117">
        <f>F28-F10</f>
        <v>0</v>
      </c>
      <c r="G47" s="117">
        <f>G28-G10</f>
        <v>0</v>
      </c>
      <c r="H47" s="117">
        <f>H28-H10</f>
        <v>0</v>
      </c>
    </row>
    <row r="48" spans="1:8" ht="12.75">
      <c r="A48" s="277" t="s">
        <v>45</v>
      </c>
      <c r="B48" s="278"/>
      <c r="C48" s="278"/>
      <c r="D48" s="278"/>
      <c r="E48" s="278"/>
      <c r="F48" s="278"/>
      <c r="G48" s="278"/>
      <c r="H48" s="9"/>
    </row>
    <row r="49" spans="1:8" ht="12.75">
      <c r="A49" s="279"/>
      <c r="B49" s="279"/>
      <c r="C49" s="279"/>
      <c r="D49" s="279"/>
      <c r="E49" s="279"/>
      <c r="F49" s="279"/>
      <c r="G49" s="279"/>
      <c r="H49" s="9"/>
    </row>
    <row r="50" spans="1:8" ht="12.75">
      <c r="A50" s="53" t="s">
        <v>125</v>
      </c>
      <c r="B50" s="53"/>
      <c r="C50" s="53"/>
      <c r="D50" s="137"/>
      <c r="E50" s="268"/>
      <c r="F50" s="267"/>
      <c r="G50" s="267"/>
      <c r="H50" s="12"/>
    </row>
    <row r="51" spans="1:8" ht="15.75">
      <c r="A51" s="54"/>
      <c r="B51" s="54"/>
      <c r="C51" s="54"/>
      <c r="D51" s="54"/>
      <c r="E51" s="266"/>
      <c r="F51" s="267"/>
      <c r="G51" s="267"/>
      <c r="H51" s="12"/>
    </row>
    <row r="52" spans="1:8" ht="12.75">
      <c r="A52" s="268" t="s">
        <v>127</v>
      </c>
      <c r="B52" s="269"/>
      <c r="C52" s="269"/>
      <c r="D52" s="269"/>
      <c r="E52" s="269"/>
      <c r="F52" s="269"/>
      <c r="G52" s="269"/>
      <c r="H52" s="12"/>
    </row>
    <row r="53" spans="5:8" ht="12.75">
      <c r="E53" s="270"/>
      <c r="F53" s="271"/>
      <c r="G53" s="271"/>
      <c r="H53" s="7"/>
    </row>
    <row r="54" spans="1:8" ht="12.75">
      <c r="A54" s="268" t="s">
        <v>129</v>
      </c>
      <c r="B54" s="269"/>
      <c r="C54" s="269"/>
      <c r="D54" s="269"/>
      <c r="E54" s="271"/>
      <c r="F54" s="271"/>
      <c r="G54" s="271"/>
      <c r="H54" s="8"/>
    </row>
  </sheetData>
  <sheetProtection/>
  <mergeCells count="19">
    <mergeCell ref="A1:H1"/>
    <mergeCell ref="E50:G50"/>
    <mergeCell ref="A5:H5"/>
    <mergeCell ref="A6:D6"/>
    <mergeCell ref="A7:D9"/>
    <mergeCell ref="E7:E8"/>
    <mergeCell ref="E9:H9"/>
    <mergeCell ref="G7:H7"/>
    <mergeCell ref="A2:H2"/>
    <mergeCell ref="A4:D4"/>
    <mergeCell ref="E51:G51"/>
    <mergeCell ref="A52:G52"/>
    <mergeCell ref="E53:G54"/>
    <mergeCell ref="A54:D54"/>
    <mergeCell ref="C31:D31"/>
    <mergeCell ref="C37:D37"/>
    <mergeCell ref="B47:D47"/>
    <mergeCell ref="A48:G48"/>
    <mergeCell ref="A49:G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0">
      <selection activeCell="H20" sqref="H20"/>
    </sheetView>
  </sheetViews>
  <sheetFormatPr defaultColWidth="9.00390625" defaultRowHeight="12.75"/>
  <cols>
    <col min="1" max="1" width="5.625" style="0" customWidth="1"/>
    <col min="2" max="2" width="2.25390625" style="0" customWidth="1"/>
    <col min="4" max="4" width="33.625" style="0" customWidth="1"/>
    <col min="5" max="5" width="9.75390625" style="0" customWidth="1"/>
    <col min="6" max="8" width="9.00390625" style="0" customWidth="1"/>
  </cols>
  <sheetData>
    <row r="1" spans="1:8" ht="19.5">
      <c r="A1" s="243" t="s">
        <v>138</v>
      </c>
      <c r="B1" s="243"/>
      <c r="C1" s="243"/>
      <c r="D1" s="243"/>
      <c r="E1" s="243"/>
      <c r="F1" s="243"/>
      <c r="G1" s="243"/>
      <c r="H1" s="243"/>
    </row>
    <row r="2" spans="1:8" ht="16.5">
      <c r="A2" s="244" t="s">
        <v>109</v>
      </c>
      <c r="B2" s="244"/>
      <c r="C2" s="244"/>
      <c r="D2" s="244"/>
      <c r="E2" s="244"/>
      <c r="F2" s="244"/>
      <c r="G2" s="244"/>
      <c r="H2" s="244"/>
    </row>
    <row r="4" spans="1:4" ht="12.75">
      <c r="A4" s="265" t="s">
        <v>116</v>
      </c>
      <c r="B4" s="265"/>
      <c r="C4" s="265"/>
      <c r="D4" s="265"/>
    </row>
    <row r="5" spans="1:8" ht="18">
      <c r="A5" s="245" t="s">
        <v>139</v>
      </c>
      <c r="B5" s="246"/>
      <c r="C5" s="246"/>
      <c r="D5" s="246"/>
      <c r="E5" s="246"/>
      <c r="F5" s="246"/>
      <c r="G5" s="246"/>
      <c r="H5" s="247"/>
    </row>
    <row r="6" spans="1:5" ht="18">
      <c r="A6" s="1" t="s">
        <v>13</v>
      </c>
      <c r="C6" s="2"/>
      <c r="E6" s="2"/>
    </row>
    <row r="7" spans="1:4" ht="11.25" customHeight="1" thickBot="1">
      <c r="A7" s="248"/>
      <c r="B7" s="248"/>
      <c r="C7" s="248"/>
      <c r="D7" s="248"/>
    </row>
    <row r="8" spans="1:8" ht="39" customHeight="1" thickBot="1">
      <c r="A8" s="249" t="s">
        <v>1</v>
      </c>
      <c r="B8" s="250"/>
      <c r="C8" s="250"/>
      <c r="D8" s="251"/>
      <c r="E8" s="258" t="s">
        <v>140</v>
      </c>
      <c r="F8" s="214" t="s">
        <v>98</v>
      </c>
      <c r="G8" s="260" t="s">
        <v>61</v>
      </c>
      <c r="H8" s="261"/>
    </row>
    <row r="9" spans="1:8" ht="13.5" customHeight="1" thickBot="1">
      <c r="A9" s="252"/>
      <c r="B9" s="253"/>
      <c r="C9" s="253"/>
      <c r="D9" s="254"/>
      <c r="E9" s="259"/>
      <c r="F9" s="105">
        <v>2024</v>
      </c>
      <c r="G9" s="105">
        <v>2025</v>
      </c>
      <c r="H9" s="215">
        <v>2026</v>
      </c>
    </row>
    <row r="10" spans="1:8" ht="13.5" thickBot="1">
      <c r="A10" s="255"/>
      <c r="B10" s="256"/>
      <c r="C10" s="256"/>
      <c r="D10" s="257"/>
      <c r="E10" s="262" t="s">
        <v>33</v>
      </c>
      <c r="F10" s="263"/>
      <c r="G10" s="263"/>
      <c r="H10" s="264"/>
    </row>
    <row r="11" spans="1:8" ht="15" thickBot="1">
      <c r="A11" s="29" t="s">
        <v>2</v>
      </c>
      <c r="B11" s="30" t="s">
        <v>34</v>
      </c>
      <c r="C11" s="30"/>
      <c r="D11" s="30"/>
      <c r="E11" s="87">
        <f>E13+E14+E15+E16+E17+E18+E21+E22+E23+E24+E25+E26+E27+E28</f>
        <v>2120</v>
      </c>
      <c r="F11" s="87">
        <f>F13+F14+F15+F16+F17+F18+F21+F22+F23+F24+F25+F26+F27+F28</f>
        <v>2680</v>
      </c>
      <c r="G11" s="87">
        <f>G13+G14+G15+G16+G17+G18+G21+G22+G23+G24+G25+G26+G27+G28</f>
        <v>2855</v>
      </c>
      <c r="H11" s="87">
        <f>H13+H14+H15+H16+H17+H18+H21+H22+H23+H24+H25+H26+H27+H28</f>
        <v>3051</v>
      </c>
    </row>
    <row r="12" spans="1:8" ht="13.5" thickTop="1">
      <c r="A12" s="31" t="s">
        <v>35</v>
      </c>
      <c r="B12" s="32"/>
      <c r="C12" s="33"/>
      <c r="D12" s="33"/>
      <c r="E12" s="88"/>
      <c r="F12" s="89"/>
      <c r="G12" s="90"/>
      <c r="H12" s="90"/>
    </row>
    <row r="13" spans="1:8" ht="12.75">
      <c r="A13" s="34" t="s">
        <v>0</v>
      </c>
      <c r="B13" s="35"/>
      <c r="C13" s="36" t="s">
        <v>94</v>
      </c>
      <c r="D13" s="36"/>
      <c r="E13" s="92">
        <v>93</v>
      </c>
      <c r="F13" s="91">
        <v>97</v>
      </c>
      <c r="G13" s="92">
        <v>100</v>
      </c>
      <c r="H13" s="93">
        <v>102</v>
      </c>
    </row>
    <row r="14" spans="1:8" ht="12.75">
      <c r="A14" s="34" t="s">
        <v>3</v>
      </c>
      <c r="B14" s="35"/>
      <c r="C14" s="36" t="s">
        <v>95</v>
      </c>
      <c r="D14" s="36"/>
      <c r="E14" s="92">
        <v>0</v>
      </c>
      <c r="F14" s="91">
        <v>0</v>
      </c>
      <c r="G14" s="92">
        <f>F14</f>
        <v>0</v>
      </c>
      <c r="H14" s="93">
        <v>0</v>
      </c>
    </row>
    <row r="15" spans="1:8" ht="12.75">
      <c r="A15" s="34" t="s">
        <v>4</v>
      </c>
      <c r="B15" s="35"/>
      <c r="C15" s="36" t="s">
        <v>47</v>
      </c>
      <c r="D15" s="36"/>
      <c r="E15" s="92">
        <v>65</v>
      </c>
      <c r="F15" s="91">
        <v>363</v>
      </c>
      <c r="G15" s="92">
        <v>350</v>
      </c>
      <c r="H15" s="93">
        <v>300</v>
      </c>
    </row>
    <row r="16" spans="1:8" ht="12.75">
      <c r="A16" s="34" t="s">
        <v>5</v>
      </c>
      <c r="B16" s="35"/>
      <c r="C16" s="36" t="s">
        <v>46</v>
      </c>
      <c r="D16" s="36"/>
      <c r="E16" s="92">
        <v>0</v>
      </c>
      <c r="F16" s="91">
        <v>1</v>
      </c>
      <c r="G16" s="92">
        <f>F16</f>
        <v>1</v>
      </c>
      <c r="H16" s="93">
        <v>1</v>
      </c>
    </row>
    <row r="17" spans="1:8" ht="12.75">
      <c r="A17" s="34" t="s">
        <v>6</v>
      </c>
      <c r="B17" s="35"/>
      <c r="C17" s="36" t="s">
        <v>48</v>
      </c>
      <c r="D17" s="36"/>
      <c r="E17" s="94">
        <v>1420</v>
      </c>
      <c r="F17" s="89">
        <v>1562</v>
      </c>
      <c r="G17" s="92">
        <v>1713</v>
      </c>
      <c r="H17" s="95">
        <v>1890</v>
      </c>
    </row>
    <row r="18" spans="1:11" ht="12.75">
      <c r="A18" s="34" t="s">
        <v>7</v>
      </c>
      <c r="B18" s="35"/>
      <c r="C18" s="167" t="s">
        <v>36</v>
      </c>
      <c r="D18" s="167"/>
      <c r="E18" s="178">
        <f>SUM(E19:E20)</f>
        <v>395</v>
      </c>
      <c r="F18" s="178">
        <f>SUM(F19:F20)</f>
        <v>434</v>
      </c>
      <c r="G18" s="178">
        <f>SUM(G19:G20)</f>
        <v>459</v>
      </c>
      <c r="H18" s="179">
        <f>SUM(H19:H20)</f>
        <v>492</v>
      </c>
      <c r="K18" s="135"/>
    </row>
    <row r="19" spans="1:11" ht="12.75">
      <c r="A19" s="34" t="s">
        <v>8</v>
      </c>
      <c r="B19" s="35"/>
      <c r="C19" s="37" t="s">
        <v>35</v>
      </c>
      <c r="D19" s="36" t="s">
        <v>37</v>
      </c>
      <c r="E19" s="94">
        <v>395</v>
      </c>
      <c r="F19" s="89">
        <v>419</v>
      </c>
      <c r="G19" s="240">
        <v>444</v>
      </c>
      <c r="H19" s="240">
        <v>477</v>
      </c>
      <c r="J19" s="135"/>
      <c r="K19" s="135"/>
    </row>
    <row r="20" spans="1:8" ht="12.75">
      <c r="A20" s="34" t="s">
        <v>9</v>
      </c>
      <c r="B20" s="35"/>
      <c r="C20" s="36"/>
      <c r="D20" s="36" t="s">
        <v>38</v>
      </c>
      <c r="E20" s="92">
        <v>0</v>
      </c>
      <c r="F20" s="91">
        <v>15</v>
      </c>
      <c r="G20" s="240">
        <f aca="true" t="shared" si="0" ref="G20:G28">F20</f>
        <v>15</v>
      </c>
      <c r="H20" s="241">
        <f>G20</f>
        <v>15</v>
      </c>
    </row>
    <row r="21" spans="1:8" ht="12.75">
      <c r="A21" s="34" t="s">
        <v>10</v>
      </c>
      <c r="B21" s="35"/>
      <c r="C21" s="36" t="s">
        <v>49</v>
      </c>
      <c r="D21" s="36"/>
      <c r="E21" s="92">
        <v>133</v>
      </c>
      <c r="F21" s="91">
        <v>141</v>
      </c>
      <c r="G21" s="240">
        <v>150</v>
      </c>
      <c r="H21" s="241">
        <v>159</v>
      </c>
    </row>
    <row r="22" spans="1:8" ht="12.75">
      <c r="A22" s="34" t="s">
        <v>11</v>
      </c>
      <c r="B22" s="35"/>
      <c r="C22" s="36" t="s">
        <v>50</v>
      </c>
      <c r="D22" s="36"/>
      <c r="E22" s="92">
        <v>2</v>
      </c>
      <c r="F22" s="91">
        <v>2</v>
      </c>
      <c r="G22" s="240">
        <v>2</v>
      </c>
      <c r="H22" s="241">
        <v>2</v>
      </c>
    </row>
    <row r="23" spans="1:8" ht="12.75">
      <c r="A23" s="34" t="s">
        <v>12</v>
      </c>
      <c r="B23" s="35"/>
      <c r="C23" s="36" t="s">
        <v>97</v>
      </c>
      <c r="D23" s="36"/>
      <c r="E23" s="92">
        <v>12</v>
      </c>
      <c r="F23" s="91">
        <v>15</v>
      </c>
      <c r="G23" s="240">
        <v>15</v>
      </c>
      <c r="H23" s="241">
        <v>15</v>
      </c>
    </row>
    <row r="24" spans="1:8" ht="12.75">
      <c r="A24" s="34" t="s">
        <v>14</v>
      </c>
      <c r="B24" s="35"/>
      <c r="C24" s="36" t="s">
        <v>58</v>
      </c>
      <c r="D24" s="36"/>
      <c r="E24" s="92">
        <v>0</v>
      </c>
      <c r="F24" s="91">
        <v>0</v>
      </c>
      <c r="G24" s="94">
        <f t="shared" si="0"/>
        <v>0</v>
      </c>
      <c r="H24" s="93">
        <v>0</v>
      </c>
    </row>
    <row r="25" spans="1:8" ht="12.75">
      <c r="A25" s="34" t="s">
        <v>15</v>
      </c>
      <c r="B25" s="35"/>
      <c r="C25" s="38" t="s">
        <v>39</v>
      </c>
      <c r="D25" s="36"/>
      <c r="E25" s="92">
        <v>0</v>
      </c>
      <c r="F25" s="91">
        <v>0</v>
      </c>
      <c r="G25" s="94">
        <f t="shared" si="0"/>
        <v>0</v>
      </c>
      <c r="H25" s="93">
        <v>0</v>
      </c>
    </row>
    <row r="26" spans="1:8" ht="12.75">
      <c r="A26" s="34" t="s">
        <v>16</v>
      </c>
      <c r="B26" s="39"/>
      <c r="C26" s="40" t="s">
        <v>51</v>
      </c>
      <c r="D26" s="40"/>
      <c r="E26" s="92">
        <v>0</v>
      </c>
      <c r="F26" s="91">
        <v>0</v>
      </c>
      <c r="G26" s="94">
        <f t="shared" si="0"/>
        <v>0</v>
      </c>
      <c r="H26" s="93">
        <v>0</v>
      </c>
    </row>
    <row r="27" spans="1:8" ht="12.75">
      <c r="A27" s="34" t="s">
        <v>17</v>
      </c>
      <c r="B27" s="39"/>
      <c r="C27" s="40" t="s">
        <v>52</v>
      </c>
      <c r="D27" s="40"/>
      <c r="E27" s="92">
        <v>0</v>
      </c>
      <c r="F27" s="91">
        <v>0</v>
      </c>
      <c r="G27" s="94">
        <f t="shared" si="0"/>
        <v>0</v>
      </c>
      <c r="H27" s="93">
        <v>0</v>
      </c>
    </row>
    <row r="28" spans="1:8" ht="13.5" thickBot="1">
      <c r="A28" s="34" t="s">
        <v>18</v>
      </c>
      <c r="B28" s="39"/>
      <c r="C28" s="40" t="s">
        <v>60</v>
      </c>
      <c r="D28" s="40"/>
      <c r="E28" s="97">
        <v>0</v>
      </c>
      <c r="F28" s="96">
        <v>65</v>
      </c>
      <c r="G28" s="94">
        <f t="shared" si="0"/>
        <v>65</v>
      </c>
      <c r="H28" s="98">
        <v>90</v>
      </c>
    </row>
    <row r="29" spans="1:8" ht="15" thickBot="1">
      <c r="A29" s="41" t="s">
        <v>19</v>
      </c>
      <c r="B29" s="42" t="s">
        <v>40</v>
      </c>
      <c r="C29" s="42"/>
      <c r="D29" s="43"/>
      <c r="E29" s="99">
        <f>SUM(E31+E34+E36+E35+E37+E38+E39)</f>
        <v>2120</v>
      </c>
      <c r="F29" s="99">
        <f>SUM(F31+F34+F36+F35+F37+F38+F39)</f>
        <v>2680</v>
      </c>
      <c r="G29" s="99">
        <f>SUM(G31+G34+G36+G35+G37+G38+G39)</f>
        <v>2855</v>
      </c>
      <c r="H29" s="99">
        <f>SUM(H31+H34+H36+H35+H37+H38+H39)</f>
        <v>3051</v>
      </c>
    </row>
    <row r="30" spans="1:8" ht="12.75">
      <c r="A30" s="44" t="s">
        <v>35</v>
      </c>
      <c r="B30" s="40"/>
      <c r="C30" s="40"/>
      <c r="D30" s="40"/>
      <c r="E30" s="100"/>
      <c r="F30" s="100"/>
      <c r="G30" s="90"/>
      <c r="H30" s="90"/>
    </row>
    <row r="31" spans="1:8" ht="12.75">
      <c r="A31" s="45" t="s">
        <v>20</v>
      </c>
      <c r="B31" s="36"/>
      <c r="C31" s="170" t="s">
        <v>41</v>
      </c>
      <c r="D31" s="170"/>
      <c r="E31" s="165">
        <f>SUM(E32:E33)</f>
        <v>0</v>
      </c>
      <c r="F31" s="165">
        <f>SUM(F32:F33)</f>
        <v>0</v>
      </c>
      <c r="G31" s="165">
        <f>SUM(G32:G33)</f>
        <v>0</v>
      </c>
      <c r="H31" s="165">
        <f>SUM(H32:H33)</f>
        <v>0</v>
      </c>
    </row>
    <row r="32" spans="1:8" ht="12.75">
      <c r="A32" s="45" t="s">
        <v>21</v>
      </c>
      <c r="B32" s="36"/>
      <c r="C32" s="272" t="s">
        <v>120</v>
      </c>
      <c r="D32" s="273"/>
      <c r="E32" s="94">
        <v>0</v>
      </c>
      <c r="F32" s="101">
        <v>0</v>
      </c>
      <c r="G32" s="94">
        <v>0</v>
      </c>
      <c r="H32" s="95">
        <v>0</v>
      </c>
    </row>
    <row r="33" spans="1:8" ht="12.75">
      <c r="A33" s="45" t="s">
        <v>22</v>
      </c>
      <c r="B33" s="36"/>
      <c r="C33" s="79"/>
      <c r="D33" s="80" t="s">
        <v>44</v>
      </c>
      <c r="E33" s="92">
        <v>0</v>
      </c>
      <c r="F33" s="101">
        <v>0</v>
      </c>
      <c r="G33" s="94">
        <v>0</v>
      </c>
      <c r="H33" s="95">
        <v>0</v>
      </c>
    </row>
    <row r="34" spans="1:8" ht="12.75">
      <c r="A34" s="45" t="s">
        <v>23</v>
      </c>
      <c r="B34" s="36"/>
      <c r="C34" s="80" t="s">
        <v>57</v>
      </c>
      <c r="D34" s="80"/>
      <c r="E34" s="92">
        <v>0</v>
      </c>
      <c r="F34" s="101">
        <v>0</v>
      </c>
      <c r="G34" s="94">
        <v>0</v>
      </c>
      <c r="H34" s="95">
        <v>0</v>
      </c>
    </row>
    <row r="35" spans="1:8" ht="12.75">
      <c r="A35" s="45" t="s">
        <v>24</v>
      </c>
      <c r="B35" s="36"/>
      <c r="C35" s="80" t="s">
        <v>89</v>
      </c>
      <c r="D35" s="80"/>
      <c r="E35" s="92">
        <v>0</v>
      </c>
      <c r="F35" s="101">
        <v>0</v>
      </c>
      <c r="G35" s="94">
        <v>0</v>
      </c>
      <c r="H35" s="95">
        <v>0</v>
      </c>
    </row>
    <row r="36" spans="1:8" ht="12.75">
      <c r="A36" s="45" t="s">
        <v>25</v>
      </c>
      <c r="B36" s="36"/>
      <c r="C36" s="36" t="s">
        <v>53</v>
      </c>
      <c r="D36" s="36"/>
      <c r="E36" s="92">
        <v>0</v>
      </c>
      <c r="F36" s="101">
        <v>0</v>
      </c>
      <c r="G36" s="94">
        <v>0</v>
      </c>
      <c r="H36" s="95">
        <v>0</v>
      </c>
    </row>
    <row r="37" spans="1:8" ht="12.75">
      <c r="A37" s="45" t="s">
        <v>26</v>
      </c>
      <c r="B37" s="36"/>
      <c r="C37" s="36" t="s">
        <v>54</v>
      </c>
      <c r="D37" s="36"/>
      <c r="E37" s="92">
        <v>0</v>
      </c>
      <c r="F37" s="101">
        <v>0</v>
      </c>
      <c r="G37" s="94">
        <v>0</v>
      </c>
      <c r="H37" s="95">
        <v>0</v>
      </c>
    </row>
    <row r="38" spans="1:8" ht="12.75">
      <c r="A38" s="45" t="s">
        <v>27</v>
      </c>
      <c r="B38" s="36"/>
      <c r="C38" s="274" t="s">
        <v>55</v>
      </c>
      <c r="D38" s="274"/>
      <c r="E38" s="94">
        <v>0</v>
      </c>
      <c r="F38" s="101">
        <v>0</v>
      </c>
      <c r="G38" s="94">
        <v>0</v>
      </c>
      <c r="H38" s="95">
        <v>0</v>
      </c>
    </row>
    <row r="39" spans="1:8" ht="12.75">
      <c r="A39" s="45" t="s">
        <v>28</v>
      </c>
      <c r="B39" s="36"/>
      <c r="C39" s="167" t="s">
        <v>56</v>
      </c>
      <c r="D39" s="167"/>
      <c r="E39" s="180">
        <f>SUM(E40:E46)</f>
        <v>2120</v>
      </c>
      <c r="F39" s="180">
        <f>SUM(F40:F46)</f>
        <v>2680</v>
      </c>
      <c r="G39" s="180">
        <f>SUM(G40:G46)</f>
        <v>2855</v>
      </c>
      <c r="H39" s="181">
        <f>SUM(H40:H46)</f>
        <v>3051</v>
      </c>
    </row>
    <row r="40" spans="1:11" ht="12.75">
      <c r="A40" s="45" t="s">
        <v>29</v>
      </c>
      <c r="B40" s="36"/>
      <c r="C40" s="37" t="s">
        <v>35</v>
      </c>
      <c r="D40" s="128" t="s">
        <v>42</v>
      </c>
      <c r="E40" s="164">
        <v>1480</v>
      </c>
      <c r="F40" s="101">
        <v>1600</v>
      </c>
      <c r="G40" s="94">
        <v>1750</v>
      </c>
      <c r="H40" s="95">
        <v>1900</v>
      </c>
      <c r="I40" s="135"/>
      <c r="J40" s="135"/>
      <c r="K40" s="135"/>
    </row>
    <row r="41" spans="1:11" ht="12.75">
      <c r="A41" s="45" t="s">
        <v>30</v>
      </c>
      <c r="B41" s="48"/>
      <c r="C41" s="48"/>
      <c r="D41" s="129" t="s">
        <v>43</v>
      </c>
      <c r="E41" s="165">
        <v>0</v>
      </c>
      <c r="F41" s="102">
        <v>0</v>
      </c>
      <c r="G41" s="92">
        <f aca="true" t="shared" si="1" ref="G41:G47">F41</f>
        <v>0</v>
      </c>
      <c r="H41" s="93">
        <v>0</v>
      </c>
      <c r="I41" s="135"/>
      <c r="J41" s="135"/>
      <c r="K41" s="135"/>
    </row>
    <row r="42" spans="1:8" ht="12.75">
      <c r="A42" s="45" t="s">
        <v>31</v>
      </c>
      <c r="B42" s="49"/>
      <c r="C42" s="49"/>
      <c r="D42" s="129" t="s">
        <v>99</v>
      </c>
      <c r="E42" s="165">
        <v>60</v>
      </c>
      <c r="F42" s="102">
        <v>460</v>
      </c>
      <c r="G42" s="92">
        <v>450</v>
      </c>
      <c r="H42" s="93">
        <v>450</v>
      </c>
    </row>
    <row r="43" spans="1:8" ht="12.75">
      <c r="A43" s="45" t="s">
        <v>32</v>
      </c>
      <c r="B43" s="49"/>
      <c r="C43" s="49"/>
      <c r="D43" s="129" t="s">
        <v>134</v>
      </c>
      <c r="E43" s="165">
        <v>0</v>
      </c>
      <c r="F43" s="102">
        <v>0</v>
      </c>
      <c r="G43" s="92">
        <f t="shared" si="1"/>
        <v>0</v>
      </c>
      <c r="H43" s="93">
        <v>0</v>
      </c>
    </row>
    <row r="44" spans="1:10" ht="12.75">
      <c r="A44" s="45" t="s">
        <v>90</v>
      </c>
      <c r="B44" s="49"/>
      <c r="C44" s="49"/>
      <c r="D44" s="129" t="s">
        <v>81</v>
      </c>
      <c r="E44" s="209">
        <v>580</v>
      </c>
      <c r="F44" s="102">
        <v>620</v>
      </c>
      <c r="G44" s="241">
        <v>655</v>
      </c>
      <c r="H44" s="241">
        <v>701</v>
      </c>
      <c r="J44" s="135"/>
    </row>
    <row r="45" spans="1:10" ht="12.75">
      <c r="A45" s="45" t="s">
        <v>91</v>
      </c>
      <c r="B45" s="49"/>
      <c r="C45" s="49"/>
      <c r="D45" s="129" t="s">
        <v>82</v>
      </c>
      <c r="E45" s="210">
        <v>0</v>
      </c>
      <c r="F45" s="103">
        <v>0</v>
      </c>
      <c r="G45" s="92">
        <f t="shared" si="1"/>
        <v>0</v>
      </c>
      <c r="H45" s="104">
        <v>0</v>
      </c>
      <c r="J45" s="135"/>
    </row>
    <row r="46" spans="1:8" ht="12.75">
      <c r="A46" s="45" t="s">
        <v>92</v>
      </c>
      <c r="B46" s="49"/>
      <c r="C46" s="49"/>
      <c r="D46" s="129" t="s">
        <v>83</v>
      </c>
      <c r="E46" s="211">
        <v>0</v>
      </c>
      <c r="F46" s="101">
        <v>0</v>
      </c>
      <c r="G46" s="92">
        <f t="shared" si="1"/>
        <v>0</v>
      </c>
      <c r="H46" s="95">
        <v>0</v>
      </c>
    </row>
    <row r="47" spans="1:8" ht="13.5" thickBot="1">
      <c r="A47" s="45"/>
      <c r="B47" s="49"/>
      <c r="C47" s="49"/>
      <c r="D47" s="130" t="s">
        <v>84</v>
      </c>
      <c r="E47" s="200">
        <v>0</v>
      </c>
      <c r="F47" s="201">
        <v>0</v>
      </c>
      <c r="G47" s="94">
        <f t="shared" si="1"/>
        <v>0</v>
      </c>
      <c r="H47" s="202">
        <v>0</v>
      </c>
    </row>
    <row r="48" spans="1:8" ht="13.5" thickBot="1">
      <c r="A48" s="50" t="s">
        <v>93</v>
      </c>
      <c r="B48" s="275" t="s">
        <v>59</v>
      </c>
      <c r="C48" s="275"/>
      <c r="D48" s="276"/>
      <c r="E48" s="99">
        <f>E29-E11</f>
        <v>0</v>
      </c>
      <c r="F48" s="99">
        <f>F29-F11</f>
        <v>0</v>
      </c>
      <c r="G48" s="99">
        <f>G29-G11</f>
        <v>0</v>
      </c>
      <c r="H48" s="99">
        <f>H29-H11</f>
        <v>0</v>
      </c>
    </row>
    <row r="49" spans="1:8" ht="12.75">
      <c r="A49" s="277" t="s">
        <v>45</v>
      </c>
      <c r="B49" s="278"/>
      <c r="C49" s="278"/>
      <c r="D49" s="278"/>
      <c r="E49" s="278"/>
      <c r="F49" s="278"/>
      <c r="G49" s="278"/>
      <c r="H49" s="9"/>
    </row>
    <row r="50" spans="1:8" ht="12.75">
      <c r="A50" s="279"/>
      <c r="B50" s="279"/>
      <c r="C50" s="279"/>
      <c r="D50" s="279"/>
      <c r="E50" s="279"/>
      <c r="F50" s="279"/>
      <c r="G50" s="279"/>
      <c r="H50" s="9"/>
    </row>
    <row r="51" spans="1:8" ht="12.75">
      <c r="A51" s="53" t="s">
        <v>125</v>
      </c>
      <c r="B51" s="53"/>
      <c r="C51" s="53"/>
      <c r="D51" s="137"/>
      <c r="E51" s="268"/>
      <c r="F51" s="267"/>
      <c r="G51" s="267"/>
      <c r="H51" s="12"/>
    </row>
    <row r="52" spans="1:8" ht="15.75">
      <c r="A52" s="54"/>
      <c r="B52" s="54"/>
      <c r="C52" s="54"/>
      <c r="D52" s="54"/>
      <c r="E52" s="266"/>
      <c r="F52" s="267"/>
      <c r="G52" s="267"/>
      <c r="H52" s="12"/>
    </row>
    <row r="53" spans="1:8" ht="12.75">
      <c r="A53" s="268" t="s">
        <v>127</v>
      </c>
      <c r="B53" s="269"/>
      <c r="C53" s="269"/>
      <c r="D53" s="269"/>
      <c r="E53" s="269"/>
      <c r="F53" s="269"/>
      <c r="G53" s="269"/>
      <c r="H53" s="12"/>
    </row>
    <row r="54" spans="5:8" ht="12.75">
      <c r="E54" s="270"/>
      <c r="F54" s="271"/>
      <c r="G54" s="271"/>
      <c r="H54" s="7"/>
    </row>
    <row r="55" spans="1:8" ht="12.75">
      <c r="A55" s="268" t="s">
        <v>129</v>
      </c>
      <c r="B55" s="269"/>
      <c r="C55" s="269"/>
      <c r="D55" s="269"/>
      <c r="E55" s="271"/>
      <c r="F55" s="271"/>
      <c r="G55" s="271"/>
      <c r="H55" s="8"/>
    </row>
  </sheetData>
  <sheetProtection/>
  <mergeCells count="19">
    <mergeCell ref="E52:G52"/>
    <mergeCell ref="A53:G53"/>
    <mergeCell ref="E54:G55"/>
    <mergeCell ref="A55:D55"/>
    <mergeCell ref="C32:D32"/>
    <mergeCell ref="C38:D38"/>
    <mergeCell ref="B48:D48"/>
    <mergeCell ref="A49:G49"/>
    <mergeCell ref="A50:G50"/>
    <mergeCell ref="A1:H1"/>
    <mergeCell ref="A2:H2"/>
    <mergeCell ref="E51:G51"/>
    <mergeCell ref="A5:H5"/>
    <mergeCell ref="A7:D7"/>
    <mergeCell ref="A8:D10"/>
    <mergeCell ref="E8:E9"/>
    <mergeCell ref="E10:H10"/>
    <mergeCell ref="G8:H8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zoomScale="190" zoomScaleNormal="190" zoomScalePageLayoutView="0" workbookViewId="0" topLeftCell="A16">
      <selection activeCell="A18" sqref="A18:A20"/>
    </sheetView>
  </sheetViews>
  <sheetFormatPr defaultColWidth="9.00390625" defaultRowHeight="12.75"/>
  <cols>
    <col min="1" max="3" width="14.25390625" style="0" customWidth="1"/>
    <col min="4" max="4" width="49.75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3" ht="12.75">
      <c r="A3" s="9" t="s">
        <v>117</v>
      </c>
      <c r="B3" s="9"/>
      <c r="C3" s="9"/>
    </row>
    <row r="4" spans="1:4" ht="12.75">
      <c r="A4" s="9"/>
      <c r="B4" s="9"/>
      <c r="C4" s="9"/>
      <c r="D4" s="9"/>
    </row>
    <row r="5" spans="1:4" ht="19.5" customHeight="1">
      <c r="A5" s="286" t="s">
        <v>139</v>
      </c>
      <c r="B5" s="287"/>
      <c r="C5" s="287"/>
      <c r="D5" s="288"/>
    </row>
    <row r="6" spans="1:4" ht="12.75" customHeight="1">
      <c r="A6" s="10" t="s">
        <v>13</v>
      </c>
      <c r="B6" s="10"/>
      <c r="C6" s="20"/>
      <c r="D6" s="9"/>
    </row>
    <row r="7" spans="1:4" ht="15.75">
      <c r="A7" s="223" t="s">
        <v>86</v>
      </c>
      <c r="B7" s="224"/>
      <c r="C7" s="225"/>
      <c r="D7" s="218">
        <v>2024</v>
      </c>
    </row>
    <row r="8" spans="1:4" ht="14.25" customHeight="1">
      <c r="A8" s="289" t="s">
        <v>85</v>
      </c>
      <c r="B8" s="294" t="s">
        <v>141</v>
      </c>
      <c r="C8" s="294"/>
      <c r="D8" s="294"/>
    </row>
    <row r="9" spans="1:4" ht="26.25" customHeight="1">
      <c r="A9" s="285"/>
      <c r="B9" s="291"/>
      <c r="C9" s="291"/>
      <c r="D9" s="291"/>
    </row>
    <row r="10" spans="1:4" ht="24.75" customHeight="1">
      <c r="A10" s="219">
        <v>1900</v>
      </c>
      <c r="B10" s="295" t="s">
        <v>171</v>
      </c>
      <c r="C10" s="296"/>
      <c r="D10" s="297"/>
    </row>
    <row r="11" spans="1:4" ht="24.75" customHeight="1">
      <c r="A11" s="219">
        <v>300</v>
      </c>
      <c r="B11" s="292" t="s">
        <v>151</v>
      </c>
      <c r="C11" s="292"/>
      <c r="D11" s="292"/>
    </row>
    <row r="12" spans="1:4" ht="24.75" customHeight="1">
      <c r="A12" s="220">
        <v>600</v>
      </c>
      <c r="B12" s="298" t="s">
        <v>147</v>
      </c>
      <c r="C12" s="298"/>
      <c r="D12" s="298"/>
    </row>
    <row r="13" spans="1:4" ht="24.75" customHeight="1">
      <c r="A13" s="220">
        <v>3500</v>
      </c>
      <c r="B13" s="299" t="s">
        <v>148</v>
      </c>
      <c r="C13" s="299"/>
      <c r="D13" s="299"/>
    </row>
    <row r="14" spans="1:4" ht="24.75" customHeight="1">
      <c r="A14" s="187">
        <f>SUM(A10:A13)</f>
        <v>6300</v>
      </c>
      <c r="B14" s="290"/>
      <c r="C14" s="290"/>
      <c r="D14" s="290"/>
    </row>
    <row r="15" spans="1:4" ht="15" customHeight="1">
      <c r="A15" s="221"/>
      <c r="B15" s="221"/>
      <c r="C15" s="222"/>
      <c r="D15" s="218">
        <v>2025</v>
      </c>
    </row>
    <row r="16" spans="1:4" ht="15" customHeight="1">
      <c r="A16" s="285" t="s">
        <v>85</v>
      </c>
      <c r="B16" s="291" t="s">
        <v>141</v>
      </c>
      <c r="C16" s="291"/>
      <c r="D16" s="291"/>
    </row>
    <row r="17" spans="1:4" ht="26.25" customHeight="1">
      <c r="A17" s="285"/>
      <c r="B17" s="291"/>
      <c r="C17" s="291"/>
      <c r="D17" s="291"/>
    </row>
    <row r="18" spans="1:4" ht="24.75" customHeight="1">
      <c r="A18" s="219">
        <v>700</v>
      </c>
      <c r="B18" s="292" t="s">
        <v>149</v>
      </c>
      <c r="C18" s="292"/>
      <c r="D18" s="292"/>
    </row>
    <row r="19" spans="1:4" ht="24.75" customHeight="1">
      <c r="A19" s="219">
        <v>1000</v>
      </c>
      <c r="B19" s="292" t="s">
        <v>150</v>
      </c>
      <c r="C19" s="292"/>
      <c r="D19" s="292"/>
    </row>
    <row r="20" spans="1:4" ht="24.75" customHeight="1">
      <c r="A20" s="220">
        <v>700</v>
      </c>
      <c r="B20" s="298" t="s">
        <v>146</v>
      </c>
      <c r="C20" s="298"/>
      <c r="D20" s="298"/>
    </row>
    <row r="21" spans="1:4" ht="24.75" customHeight="1">
      <c r="A21" s="220">
        <v>0</v>
      </c>
      <c r="B21" s="299"/>
      <c r="C21" s="299"/>
      <c r="D21" s="299"/>
    </row>
    <row r="22" spans="1:4" ht="24.75" customHeight="1">
      <c r="A22" s="187">
        <f>SUM(A18:A21)</f>
        <v>2400</v>
      </c>
      <c r="B22" s="300"/>
      <c r="C22" s="300"/>
      <c r="D22" s="300"/>
    </row>
    <row r="23" spans="1:4" ht="15" customHeight="1">
      <c r="A23" s="221"/>
      <c r="B23" s="221"/>
      <c r="C23" s="222"/>
      <c r="D23" s="218">
        <v>2026</v>
      </c>
    </row>
    <row r="24" spans="1:4" ht="15" customHeight="1">
      <c r="A24" s="285" t="s">
        <v>85</v>
      </c>
      <c r="B24" s="291" t="s">
        <v>141</v>
      </c>
      <c r="C24" s="291"/>
      <c r="D24" s="291"/>
    </row>
    <row r="25" spans="1:4" ht="26.25" customHeight="1">
      <c r="A25" s="285"/>
      <c r="B25" s="291"/>
      <c r="C25" s="291"/>
      <c r="D25" s="291"/>
    </row>
    <row r="26" spans="1:4" ht="24.75" customHeight="1">
      <c r="A26" s="219">
        <v>1000</v>
      </c>
      <c r="B26" s="292" t="s">
        <v>167</v>
      </c>
      <c r="C26" s="292"/>
      <c r="D26" s="292"/>
    </row>
    <row r="27" spans="1:4" ht="24.75" customHeight="1">
      <c r="A27" s="219">
        <v>1000</v>
      </c>
      <c r="B27" s="292" t="s">
        <v>168</v>
      </c>
      <c r="C27" s="292"/>
      <c r="D27" s="292"/>
    </row>
    <row r="28" spans="1:4" ht="24.75" customHeight="1">
      <c r="A28" s="220">
        <v>0</v>
      </c>
      <c r="B28" s="298"/>
      <c r="C28" s="298"/>
      <c r="D28" s="298"/>
    </row>
    <row r="29" spans="1:4" ht="24.75" customHeight="1">
      <c r="A29" s="220">
        <v>0</v>
      </c>
      <c r="B29" s="299"/>
      <c r="C29" s="299"/>
      <c r="D29" s="299"/>
    </row>
    <row r="30" spans="1:4" ht="24.75" customHeight="1">
      <c r="A30" s="187">
        <f>SUM(A26:A29)</f>
        <v>2000</v>
      </c>
      <c r="B30" s="300"/>
      <c r="C30" s="300"/>
      <c r="D30" s="300"/>
    </row>
    <row r="31" spans="1:3" ht="15" customHeight="1">
      <c r="A31" s="9"/>
      <c r="B31" s="9"/>
      <c r="C31" s="9"/>
    </row>
    <row r="32" spans="1:3" ht="15" customHeight="1">
      <c r="A32" s="9"/>
      <c r="B32" s="9"/>
      <c r="C32" s="9"/>
    </row>
    <row r="33" spans="1:3" ht="12.75">
      <c r="A33" s="9"/>
      <c r="B33" s="9"/>
      <c r="C33" s="9"/>
    </row>
    <row r="34" spans="1:4" ht="12.75" customHeight="1">
      <c r="A34" s="138" t="s">
        <v>125</v>
      </c>
      <c r="B34" s="137"/>
      <c r="C34" s="138"/>
      <c r="D34" s="138"/>
    </row>
    <row r="35" spans="1:4" ht="15" customHeight="1">
      <c r="A35" s="140"/>
      <c r="B35" s="140"/>
      <c r="C35" s="140"/>
      <c r="D35" s="140"/>
    </row>
    <row r="36" spans="1:4" ht="15" customHeight="1">
      <c r="A36" s="138" t="s">
        <v>127</v>
      </c>
      <c r="B36" s="139"/>
      <c r="C36" s="139"/>
      <c r="D36" s="139"/>
    </row>
    <row r="37" spans="1:4" ht="15" customHeight="1">
      <c r="A37" s="139"/>
      <c r="B37" s="139"/>
      <c r="C37" s="139"/>
      <c r="D37" s="139"/>
    </row>
    <row r="38" spans="1:4" ht="15" customHeight="1">
      <c r="A38" s="138" t="s">
        <v>129</v>
      </c>
      <c r="B38" s="139"/>
      <c r="C38" s="139"/>
      <c r="D38" s="139"/>
    </row>
    <row r="39" spans="1:3" ht="12.75">
      <c r="A39" s="9"/>
      <c r="B39" s="9"/>
      <c r="C39" s="9"/>
    </row>
    <row r="40" spans="1:3" ht="12.75">
      <c r="A40" s="9"/>
      <c r="B40" s="9"/>
      <c r="C40" s="9"/>
    </row>
    <row r="41" spans="1:3" ht="12.75">
      <c r="A41" s="9"/>
      <c r="B41" s="9"/>
      <c r="C41" s="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 customHeight="1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99.75" customHeight="1">
      <c r="A49" s="9"/>
      <c r="B49" s="9"/>
      <c r="C49" s="9"/>
    </row>
    <row r="52" ht="12.75" customHeight="1"/>
    <row r="56" spans="5:28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5:28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5:28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5:28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5:28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5:28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5:28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5:28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73" ht="13.5" customHeight="1"/>
    <row r="74" ht="13.5" customHeight="1"/>
  </sheetData>
  <sheetProtection/>
  <mergeCells count="24">
    <mergeCell ref="B27:D27"/>
    <mergeCell ref="B28:D28"/>
    <mergeCell ref="B29:D29"/>
    <mergeCell ref="B30:D30"/>
    <mergeCell ref="B19:D19"/>
    <mergeCell ref="B20:D20"/>
    <mergeCell ref="B21:D21"/>
    <mergeCell ref="B22:D22"/>
    <mergeCell ref="B24:D25"/>
    <mergeCell ref="B26:D26"/>
    <mergeCell ref="A1:D1"/>
    <mergeCell ref="A2:D2"/>
    <mergeCell ref="A16:A17"/>
    <mergeCell ref="B8:D9"/>
    <mergeCell ref="B10:D10"/>
    <mergeCell ref="B11:D11"/>
    <mergeCell ref="B12:D12"/>
    <mergeCell ref="B13:D13"/>
    <mergeCell ref="A24:A25"/>
    <mergeCell ref="A5:D5"/>
    <mergeCell ref="A8:A9"/>
    <mergeCell ref="B14:D14"/>
    <mergeCell ref="B16:D17"/>
    <mergeCell ref="B18:D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="91" zoomScaleNormal="91" zoomScalePageLayoutView="0" workbookViewId="0" topLeftCell="A1">
      <selection activeCell="F18" sqref="F18"/>
    </sheetView>
  </sheetViews>
  <sheetFormatPr defaultColWidth="9.00390625" defaultRowHeight="12.75"/>
  <cols>
    <col min="1" max="1" width="14.25390625" style="0" customWidth="1"/>
    <col min="2" max="2" width="36.00390625" style="0" bestFit="1" customWidth="1"/>
    <col min="3" max="3" width="14.25390625" style="0" customWidth="1"/>
    <col min="4" max="4" width="13.1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9" t="s">
        <v>113</v>
      </c>
      <c r="B4" s="9"/>
      <c r="C4" s="9"/>
    </row>
    <row r="5" spans="1:4" ht="20.25" customHeight="1">
      <c r="A5" s="286" t="s">
        <v>139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23" t="s">
        <v>86</v>
      </c>
      <c r="B7" s="224"/>
      <c r="C7" s="225"/>
      <c r="D7" s="218">
        <v>2024</v>
      </c>
    </row>
    <row r="8" spans="1:4" ht="24.75" customHeight="1">
      <c r="A8" s="289" t="s">
        <v>85</v>
      </c>
      <c r="B8" s="294" t="s">
        <v>141</v>
      </c>
      <c r="C8" s="294"/>
      <c r="D8" s="294"/>
    </row>
    <row r="9" spans="1:4" ht="24.75" customHeight="1">
      <c r="A9" s="285"/>
      <c r="B9" s="291"/>
      <c r="C9" s="291"/>
      <c r="D9" s="291"/>
    </row>
    <row r="10" spans="1:4" ht="24.75" customHeight="1">
      <c r="A10" s="219">
        <v>3000</v>
      </c>
      <c r="B10" s="295" t="s">
        <v>152</v>
      </c>
      <c r="C10" s="292"/>
      <c r="D10" s="295"/>
    </row>
    <row r="11" spans="1:4" ht="24.75" customHeight="1">
      <c r="A11" s="219">
        <v>300</v>
      </c>
      <c r="B11" s="295" t="s">
        <v>153</v>
      </c>
      <c r="C11" s="292"/>
      <c r="D11" s="295"/>
    </row>
    <row r="12" spans="1:4" ht="24.75" customHeight="1">
      <c r="A12" s="220">
        <v>350</v>
      </c>
      <c r="B12" s="304" t="s">
        <v>177</v>
      </c>
      <c r="C12" s="305"/>
      <c r="D12" s="306"/>
    </row>
    <row r="13" spans="1:4" ht="24.75" customHeight="1">
      <c r="A13" s="220">
        <v>1050</v>
      </c>
      <c r="B13" s="301" t="s">
        <v>172</v>
      </c>
      <c r="C13" s="302"/>
      <c r="D13" s="303"/>
    </row>
    <row r="14" spans="1:4" ht="24.75" customHeight="1">
      <c r="A14" s="220"/>
      <c r="B14" s="301"/>
      <c r="C14" s="302"/>
      <c r="D14" s="303"/>
    </row>
    <row r="15" spans="1:4" ht="12.75">
      <c r="A15" s="187">
        <f>SUM(A10:A14)</f>
        <v>4700</v>
      </c>
      <c r="B15" s="307"/>
      <c r="C15" s="308"/>
      <c r="D15" s="309"/>
    </row>
    <row r="16" spans="1:4" ht="24.75" customHeight="1">
      <c r="A16" s="221"/>
      <c r="B16" s="221"/>
      <c r="C16" s="222"/>
      <c r="D16" s="218">
        <v>2025</v>
      </c>
    </row>
    <row r="17" spans="1:4" ht="24.75" customHeight="1">
      <c r="A17" s="285" t="s">
        <v>85</v>
      </c>
      <c r="B17" s="310" t="s">
        <v>141</v>
      </c>
      <c r="C17" s="311"/>
      <c r="D17" s="312"/>
    </row>
    <row r="18" spans="1:4" ht="24.75" customHeight="1">
      <c r="A18" s="285"/>
      <c r="B18" s="313"/>
      <c r="C18" s="314"/>
      <c r="D18" s="315"/>
    </row>
    <row r="19" spans="1:4" ht="24.75" customHeight="1">
      <c r="A19" s="219">
        <v>300</v>
      </c>
      <c r="B19" s="295" t="s">
        <v>153</v>
      </c>
      <c r="C19" s="296"/>
      <c r="D19" s="297"/>
    </row>
    <row r="20" spans="1:4" ht="24.75" customHeight="1">
      <c r="A20" s="219">
        <v>350</v>
      </c>
      <c r="B20" s="295" t="s">
        <v>169</v>
      </c>
      <c r="C20" s="296"/>
      <c r="D20" s="297"/>
    </row>
    <row r="21" spans="1:4" ht="24.75" customHeight="1">
      <c r="A21" s="220">
        <v>400</v>
      </c>
      <c r="B21" s="304" t="s">
        <v>154</v>
      </c>
      <c r="C21" s="305"/>
      <c r="D21" s="306"/>
    </row>
    <row r="22" spans="1:4" ht="24.75" customHeight="1">
      <c r="A22" s="220">
        <v>800</v>
      </c>
      <c r="B22" s="301" t="s">
        <v>170</v>
      </c>
      <c r="C22" s="302"/>
      <c r="D22" s="303"/>
    </row>
    <row r="23" spans="1:4" ht="12.75">
      <c r="A23" s="187">
        <f>SUM(A19:A22)</f>
        <v>1850</v>
      </c>
      <c r="B23" s="307"/>
      <c r="C23" s="308"/>
      <c r="D23" s="309"/>
    </row>
    <row r="24" spans="1:4" ht="24.75" customHeight="1">
      <c r="A24" s="221"/>
      <c r="B24" s="221"/>
      <c r="C24" s="222"/>
      <c r="D24" s="218">
        <v>2026</v>
      </c>
    </row>
    <row r="25" spans="1:4" ht="24.75" customHeight="1">
      <c r="A25" s="285" t="s">
        <v>85</v>
      </c>
      <c r="B25" s="310" t="s">
        <v>141</v>
      </c>
      <c r="C25" s="311"/>
      <c r="D25" s="312"/>
    </row>
    <row r="26" spans="1:4" ht="24.75" customHeight="1">
      <c r="A26" s="285"/>
      <c r="B26" s="313"/>
      <c r="C26" s="314"/>
      <c r="D26" s="315"/>
    </row>
    <row r="27" spans="1:4" ht="24.75" customHeight="1">
      <c r="A27" s="219">
        <v>2000</v>
      </c>
      <c r="B27" s="295" t="s">
        <v>148</v>
      </c>
      <c r="C27" s="296"/>
      <c r="D27" s="297"/>
    </row>
    <row r="28" spans="1:4" ht="24.75" customHeight="1">
      <c r="A28" s="219">
        <v>0</v>
      </c>
      <c r="B28" s="295"/>
      <c r="C28" s="296"/>
      <c r="D28" s="297"/>
    </row>
    <row r="29" spans="1:4" ht="24.75" customHeight="1">
      <c r="A29" s="220">
        <v>0</v>
      </c>
      <c r="B29" s="304"/>
      <c r="C29" s="305"/>
      <c r="D29" s="306"/>
    </row>
    <row r="30" spans="1:4" ht="24.75" customHeight="1">
      <c r="A30" s="220">
        <v>0</v>
      </c>
      <c r="B30" s="301"/>
      <c r="C30" s="302"/>
      <c r="D30" s="303"/>
    </row>
    <row r="31" spans="1:4" ht="12.75">
      <c r="A31" s="187">
        <f>SUM(A27:A30)</f>
        <v>2000</v>
      </c>
      <c r="B31" s="307"/>
      <c r="C31" s="308"/>
      <c r="D31" s="309"/>
    </row>
    <row r="32" spans="1:3" ht="12.75">
      <c r="A32" s="9"/>
      <c r="B32" s="9"/>
      <c r="C32" s="9"/>
    </row>
    <row r="33" spans="1:3" ht="12.75">
      <c r="A33" s="138" t="s">
        <v>125</v>
      </c>
      <c r="B33" s="137"/>
      <c r="C33" s="9"/>
    </row>
    <row r="34" spans="1:3" ht="15.75">
      <c r="A34" s="140"/>
      <c r="B34" s="140"/>
      <c r="C34" s="9"/>
    </row>
    <row r="35" spans="1:3" ht="12.75">
      <c r="A35" s="138" t="s">
        <v>127</v>
      </c>
      <c r="B35" s="139"/>
      <c r="C35" s="138" t="s">
        <v>129</v>
      </c>
    </row>
    <row r="36" spans="1:3" ht="12.75">
      <c r="A36" s="139"/>
      <c r="B36" s="139"/>
      <c r="C36" s="9"/>
    </row>
    <row r="37" ht="12.75">
      <c r="B37" s="139"/>
    </row>
  </sheetData>
  <sheetProtection/>
  <mergeCells count="25">
    <mergeCell ref="B21:D21"/>
    <mergeCell ref="B20:D20"/>
    <mergeCell ref="B19:D19"/>
    <mergeCell ref="B17:D18"/>
    <mergeCell ref="B15:D15"/>
    <mergeCell ref="B10:D10"/>
    <mergeCell ref="B11:D11"/>
    <mergeCell ref="B30:D30"/>
    <mergeCell ref="B31:D31"/>
    <mergeCell ref="B23:D23"/>
    <mergeCell ref="A25:A26"/>
    <mergeCell ref="B25:D26"/>
    <mergeCell ref="B27:D27"/>
    <mergeCell ref="B28:D28"/>
    <mergeCell ref="B29:D29"/>
    <mergeCell ref="B22:D22"/>
    <mergeCell ref="B13:D13"/>
    <mergeCell ref="A17:A18"/>
    <mergeCell ref="A1:D1"/>
    <mergeCell ref="A2:D2"/>
    <mergeCell ref="A5:D5"/>
    <mergeCell ref="A8:A9"/>
    <mergeCell ref="B8:D9"/>
    <mergeCell ref="B14:D14"/>
    <mergeCell ref="B12:D1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190" zoomScaleNormal="190" zoomScalePageLayoutView="0" workbookViewId="0" topLeftCell="A19">
      <selection activeCell="A29" sqref="A29"/>
    </sheetView>
  </sheetViews>
  <sheetFormatPr defaultColWidth="9.00390625" defaultRowHeight="12.75"/>
  <cols>
    <col min="1" max="3" width="14.25390625" style="0" customWidth="1"/>
    <col min="4" max="4" width="45.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316" t="s">
        <v>139</v>
      </c>
      <c r="B4" s="316"/>
      <c r="C4" s="316"/>
    </row>
    <row r="5" spans="1:4" ht="12.75">
      <c r="A5" s="286" t="s">
        <v>132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23" t="s">
        <v>86</v>
      </c>
      <c r="B7" s="224"/>
      <c r="C7" s="225"/>
      <c r="D7" s="218">
        <v>2024</v>
      </c>
    </row>
    <row r="8" spans="1:4" ht="12.75">
      <c r="A8" s="289" t="s">
        <v>85</v>
      </c>
      <c r="B8" s="294" t="s">
        <v>141</v>
      </c>
      <c r="C8" s="294"/>
      <c r="D8" s="294"/>
    </row>
    <row r="9" spans="1:4" ht="12.75">
      <c r="A9" s="285"/>
      <c r="B9" s="291"/>
      <c r="C9" s="291"/>
      <c r="D9" s="291"/>
    </row>
    <row r="10" spans="1:4" ht="24.75" customHeight="1">
      <c r="A10" s="219">
        <v>900</v>
      </c>
      <c r="B10" s="292" t="s">
        <v>174</v>
      </c>
      <c r="C10" s="292"/>
      <c r="D10" s="292"/>
    </row>
    <row r="11" spans="1:4" ht="24.75" customHeight="1">
      <c r="A11" s="219">
        <v>100</v>
      </c>
      <c r="B11" s="230" t="s">
        <v>176</v>
      </c>
      <c r="C11" s="230"/>
      <c r="D11" s="230"/>
    </row>
    <row r="12" spans="1:4" ht="24.75" customHeight="1">
      <c r="A12" s="219">
        <v>200</v>
      </c>
      <c r="B12" s="292" t="s">
        <v>155</v>
      </c>
      <c r="C12" s="292"/>
      <c r="D12" s="292"/>
    </row>
    <row r="13" spans="1:4" ht="24.75" customHeight="1">
      <c r="A13" s="220">
        <v>5000</v>
      </c>
      <c r="B13" s="299" t="s">
        <v>173</v>
      </c>
      <c r="C13" s="299"/>
      <c r="D13" s="299"/>
    </row>
    <row r="14" spans="1:4" ht="24.75" customHeight="1">
      <c r="A14" s="187">
        <f>SUM(A10:A13)</f>
        <v>6200</v>
      </c>
      <c r="B14" s="300"/>
      <c r="C14" s="300"/>
      <c r="D14" s="300"/>
    </row>
    <row r="15" spans="1:4" ht="24.75" customHeight="1">
      <c r="A15" s="221"/>
      <c r="B15" s="221"/>
      <c r="C15" s="222"/>
      <c r="D15" s="218">
        <v>2025</v>
      </c>
    </row>
    <row r="16" spans="1:4" ht="24.75" customHeight="1">
      <c r="A16" s="285" t="s">
        <v>85</v>
      </c>
      <c r="B16" s="291" t="s">
        <v>141</v>
      </c>
      <c r="C16" s="291"/>
      <c r="D16" s="291"/>
    </row>
    <row r="17" spans="1:4" ht="12.75">
      <c r="A17" s="285"/>
      <c r="B17" s="291"/>
      <c r="C17" s="291"/>
      <c r="D17" s="291"/>
    </row>
    <row r="18" spans="1:4" ht="24.75" customHeight="1">
      <c r="A18" s="219">
        <v>800</v>
      </c>
      <c r="B18" s="292" t="s">
        <v>156</v>
      </c>
      <c r="C18" s="292"/>
      <c r="D18" s="292"/>
    </row>
    <row r="19" spans="1:4" ht="24.75" customHeight="1">
      <c r="A19" s="220">
        <v>3000</v>
      </c>
      <c r="B19" s="299" t="s">
        <v>148</v>
      </c>
      <c r="C19" s="299"/>
      <c r="D19" s="299"/>
    </row>
    <row r="20" spans="1:4" ht="24.75" customHeight="1">
      <c r="A20" s="187">
        <f>SUM(A18:A19)</f>
        <v>3800</v>
      </c>
      <c r="B20" s="300"/>
      <c r="C20" s="300"/>
      <c r="D20" s="300"/>
    </row>
    <row r="21" spans="1:4" ht="24.75" customHeight="1">
      <c r="A21" s="221"/>
      <c r="B21" s="221"/>
      <c r="C21" s="222"/>
      <c r="D21" s="218">
        <v>2026</v>
      </c>
    </row>
    <row r="22" spans="1:4" ht="24.75" customHeight="1">
      <c r="A22" s="285" t="s">
        <v>85</v>
      </c>
      <c r="B22" s="291" t="s">
        <v>141</v>
      </c>
      <c r="C22" s="291"/>
      <c r="D22" s="291"/>
    </row>
    <row r="23" spans="1:4" ht="12.75">
      <c r="A23" s="285"/>
      <c r="B23" s="291"/>
      <c r="C23" s="291"/>
      <c r="D23" s="291"/>
    </row>
    <row r="24" spans="1:4" ht="24.75" customHeight="1">
      <c r="A24" s="219">
        <v>1500</v>
      </c>
      <c r="B24" s="292" t="s">
        <v>175</v>
      </c>
      <c r="C24" s="292"/>
      <c r="D24" s="292"/>
    </row>
    <row r="25" spans="1:4" ht="24.75" customHeight="1">
      <c r="A25" s="219">
        <v>3000</v>
      </c>
      <c r="B25" s="292" t="s">
        <v>157</v>
      </c>
      <c r="C25" s="292"/>
      <c r="D25" s="292"/>
    </row>
    <row r="26" spans="1:4" ht="24.75" customHeight="1">
      <c r="A26" s="220">
        <v>0</v>
      </c>
      <c r="B26" s="298"/>
      <c r="C26" s="298"/>
      <c r="D26" s="298"/>
    </row>
    <row r="27" spans="1:4" ht="24.75" customHeight="1">
      <c r="A27" s="220">
        <v>0</v>
      </c>
      <c r="B27" s="299"/>
      <c r="C27" s="299"/>
      <c r="D27" s="299"/>
    </row>
    <row r="28" spans="1:4" ht="24.75" customHeight="1">
      <c r="A28" s="187">
        <f>SUM(A24:A27)</f>
        <v>4500</v>
      </c>
      <c r="B28" s="307" t="s">
        <v>13</v>
      </c>
      <c r="C28" s="308"/>
      <c r="D28" s="309"/>
    </row>
    <row r="29" spans="1:3" ht="12.75">
      <c r="A29" s="9"/>
      <c r="B29" s="9"/>
      <c r="C29" s="9"/>
    </row>
    <row r="30" spans="1:3" ht="12.75">
      <c r="A30" s="138" t="s">
        <v>125</v>
      </c>
      <c r="B30" s="137"/>
      <c r="C30" s="9"/>
    </row>
    <row r="31" spans="1:3" ht="15.75">
      <c r="A31" s="140"/>
      <c r="B31" s="140"/>
      <c r="C31" s="9"/>
    </row>
    <row r="32" spans="1:3" ht="12.75">
      <c r="A32" s="138" t="s">
        <v>131</v>
      </c>
      <c r="B32" s="139"/>
      <c r="C32" s="9"/>
    </row>
    <row r="33" spans="1:3" ht="12.75">
      <c r="A33" s="139"/>
      <c r="B33" s="139"/>
      <c r="C33" s="9"/>
    </row>
    <row r="34" spans="1:2" ht="12.75">
      <c r="A34" s="138" t="s">
        <v>126</v>
      </c>
      <c r="B34" s="139"/>
    </row>
  </sheetData>
  <sheetProtection/>
  <mergeCells count="22">
    <mergeCell ref="A22:A23"/>
    <mergeCell ref="B13:D13"/>
    <mergeCell ref="A1:D1"/>
    <mergeCell ref="A2:D2"/>
    <mergeCell ref="A4:C4"/>
    <mergeCell ref="A5:D5"/>
    <mergeCell ref="A8:A9"/>
    <mergeCell ref="A16:A17"/>
    <mergeCell ref="B8:D9"/>
    <mergeCell ref="B18:D18"/>
    <mergeCell ref="B19:D19"/>
    <mergeCell ref="B10:D10"/>
    <mergeCell ref="B12:D12"/>
    <mergeCell ref="B26:D26"/>
    <mergeCell ref="B14:D14"/>
    <mergeCell ref="B16:D17"/>
    <mergeCell ref="B28:D28"/>
    <mergeCell ref="B20:D20"/>
    <mergeCell ref="B22:D23"/>
    <mergeCell ref="B24:D24"/>
    <mergeCell ref="B25:D25"/>
    <mergeCell ref="B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3" width="14.25390625" style="0" customWidth="1"/>
    <col min="4" max="4" width="46.25390625" style="0" customWidth="1"/>
  </cols>
  <sheetData>
    <row r="1" spans="1:8" ht="19.5">
      <c r="A1" s="243" t="s">
        <v>138</v>
      </c>
      <c r="B1" s="243"/>
      <c r="C1" s="243"/>
      <c r="D1" s="243"/>
      <c r="E1" s="216"/>
      <c r="F1" s="216"/>
      <c r="G1" s="216"/>
      <c r="H1" s="216"/>
    </row>
    <row r="2" spans="1:4" ht="12.75">
      <c r="A2" s="293" t="s">
        <v>109</v>
      </c>
      <c r="B2" s="293"/>
      <c r="C2" s="293"/>
      <c r="D2" s="293"/>
    </row>
    <row r="3" spans="1:4" ht="12.75">
      <c r="A3" s="9"/>
      <c r="B3" s="9"/>
      <c r="C3" s="9"/>
      <c r="D3" s="9"/>
    </row>
    <row r="4" spans="1:3" ht="12.75">
      <c r="A4" s="9" t="s">
        <v>114</v>
      </c>
      <c r="B4" s="9"/>
      <c r="C4" s="9"/>
    </row>
    <row r="5" spans="1:4" ht="21" customHeight="1">
      <c r="A5" s="286" t="s">
        <v>139</v>
      </c>
      <c r="B5" s="287"/>
      <c r="C5" s="287"/>
      <c r="D5" s="288"/>
    </row>
    <row r="6" spans="1:4" ht="18">
      <c r="A6" s="10" t="s">
        <v>13</v>
      </c>
      <c r="B6" s="10"/>
      <c r="C6" s="20"/>
      <c r="D6" s="9"/>
    </row>
    <row r="7" spans="1:4" ht="15.75">
      <c r="A7" s="223" t="s">
        <v>86</v>
      </c>
      <c r="B7" s="224"/>
      <c r="C7" s="225"/>
      <c r="D7" s="218">
        <v>2024</v>
      </c>
    </row>
    <row r="8" spans="1:4" ht="12.75">
      <c r="A8" s="289" t="s">
        <v>85</v>
      </c>
      <c r="B8" s="294" t="s">
        <v>141</v>
      </c>
      <c r="C8" s="294"/>
      <c r="D8" s="294"/>
    </row>
    <row r="9" spans="1:4" ht="12.75">
      <c r="A9" s="285"/>
      <c r="B9" s="291"/>
      <c r="C9" s="291"/>
      <c r="D9" s="291"/>
    </row>
    <row r="10" spans="1:4" ht="24.75" customHeight="1">
      <c r="A10" s="219">
        <v>200</v>
      </c>
      <c r="B10" s="292" t="s">
        <v>158</v>
      </c>
      <c r="C10" s="292"/>
      <c r="D10" s="292"/>
    </row>
    <row r="11" spans="1:4" ht="24.75" customHeight="1">
      <c r="A11" s="219">
        <v>50</v>
      </c>
      <c r="B11" s="292" t="s">
        <v>159</v>
      </c>
      <c r="C11" s="292"/>
      <c r="D11" s="292"/>
    </row>
    <row r="12" spans="1:4" ht="24.75" customHeight="1">
      <c r="A12" s="220">
        <v>400</v>
      </c>
      <c r="B12" s="298" t="s">
        <v>160</v>
      </c>
      <c r="C12" s="298"/>
      <c r="D12" s="298"/>
    </row>
    <row r="13" spans="1:4" ht="24.75" customHeight="1">
      <c r="A13" s="220">
        <v>0</v>
      </c>
      <c r="B13" s="299"/>
      <c r="C13" s="299"/>
      <c r="D13" s="299"/>
    </row>
    <row r="14" spans="1:4" ht="24.75" customHeight="1">
      <c r="A14" s="187">
        <f>SUM(A10:A13)</f>
        <v>650</v>
      </c>
      <c r="B14" s="300"/>
      <c r="C14" s="300"/>
      <c r="D14" s="300"/>
    </row>
    <row r="15" spans="1:4" ht="15.75">
      <c r="A15" s="221"/>
      <c r="B15" s="221"/>
      <c r="C15" s="222"/>
      <c r="D15" s="218">
        <v>2025</v>
      </c>
    </row>
    <row r="16" spans="1:4" ht="12.75">
      <c r="A16" s="285" t="s">
        <v>85</v>
      </c>
      <c r="B16" s="291" t="s">
        <v>141</v>
      </c>
      <c r="C16" s="291"/>
      <c r="D16" s="291"/>
    </row>
    <row r="17" spans="1:4" ht="12.75">
      <c r="A17" s="285"/>
      <c r="B17" s="291"/>
      <c r="C17" s="291"/>
      <c r="D17" s="291"/>
    </row>
    <row r="18" spans="1:4" ht="24.75" customHeight="1">
      <c r="A18" s="219">
        <v>0</v>
      </c>
      <c r="B18" s="292"/>
      <c r="C18" s="292"/>
      <c r="D18" s="292"/>
    </row>
    <row r="19" spans="1:4" ht="24.75" customHeight="1">
      <c r="A19" s="219">
        <v>0</v>
      </c>
      <c r="B19" s="292"/>
      <c r="C19" s="292"/>
      <c r="D19" s="292"/>
    </row>
    <row r="20" spans="1:4" ht="24.75" customHeight="1">
      <c r="A20" s="220">
        <v>0</v>
      </c>
      <c r="B20" s="298"/>
      <c r="C20" s="298"/>
      <c r="D20" s="298"/>
    </row>
    <row r="21" spans="1:4" ht="24.75" customHeight="1">
      <c r="A21" s="220">
        <v>0</v>
      </c>
      <c r="B21" s="299"/>
      <c r="C21" s="299"/>
      <c r="D21" s="299"/>
    </row>
    <row r="22" spans="1:4" ht="24.75" customHeight="1">
      <c r="A22" s="187">
        <f>SUM(A18:A21)</f>
        <v>0</v>
      </c>
      <c r="B22" s="300"/>
      <c r="C22" s="300"/>
      <c r="D22" s="300"/>
    </row>
    <row r="23" spans="1:4" ht="15.75">
      <c r="A23" s="221"/>
      <c r="B23" s="221"/>
      <c r="C23" s="222"/>
      <c r="D23" s="218">
        <v>2026</v>
      </c>
    </row>
    <row r="24" spans="1:4" ht="12.75">
      <c r="A24" s="285" t="s">
        <v>85</v>
      </c>
      <c r="B24" s="291" t="s">
        <v>141</v>
      </c>
      <c r="C24" s="291"/>
      <c r="D24" s="291"/>
    </row>
    <row r="25" spans="1:4" ht="12.75">
      <c r="A25" s="285"/>
      <c r="B25" s="291"/>
      <c r="C25" s="291"/>
      <c r="D25" s="291"/>
    </row>
    <row r="26" spans="1:4" ht="24.75" customHeight="1">
      <c r="A26" s="219">
        <v>0</v>
      </c>
      <c r="B26" s="292"/>
      <c r="C26" s="292"/>
      <c r="D26" s="292"/>
    </row>
    <row r="27" spans="1:4" ht="24.75" customHeight="1">
      <c r="A27" s="219">
        <v>0</v>
      </c>
      <c r="B27" s="292"/>
      <c r="C27" s="292"/>
      <c r="D27" s="292"/>
    </row>
    <row r="28" spans="1:4" ht="24.75" customHeight="1">
      <c r="A28" s="220">
        <v>0</v>
      </c>
      <c r="B28" s="298"/>
      <c r="C28" s="298"/>
      <c r="D28" s="298"/>
    </row>
    <row r="29" spans="1:4" ht="24.75" customHeight="1">
      <c r="A29" s="220">
        <v>0</v>
      </c>
      <c r="B29" s="299"/>
      <c r="C29" s="299"/>
      <c r="D29" s="299"/>
    </row>
    <row r="30" spans="1:4" ht="24.75" customHeight="1">
      <c r="A30" s="187">
        <f>SUM(B30:C30)</f>
        <v>0</v>
      </c>
      <c r="B30" s="307" t="s">
        <v>13</v>
      </c>
      <c r="C30" s="308"/>
      <c r="D30" s="30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138" t="s">
        <v>125</v>
      </c>
      <c r="B34" s="137"/>
      <c r="C34" s="9"/>
    </row>
    <row r="35" spans="1:3" ht="15.75">
      <c r="A35" s="140"/>
      <c r="B35" s="140"/>
      <c r="C35" s="9"/>
    </row>
    <row r="36" spans="1:3" ht="12.75">
      <c r="A36" s="138" t="s">
        <v>127</v>
      </c>
      <c r="B36" s="139"/>
      <c r="C36" s="9"/>
    </row>
    <row r="37" spans="1:3" ht="12.75">
      <c r="A37" s="139"/>
      <c r="B37" s="139"/>
      <c r="C37" s="9"/>
    </row>
    <row r="38" spans="1:2" ht="12.75">
      <c r="A38" s="138" t="s">
        <v>128</v>
      </c>
      <c r="B38" s="139"/>
    </row>
  </sheetData>
  <sheetProtection/>
  <mergeCells count="24">
    <mergeCell ref="B28:D28"/>
    <mergeCell ref="B29:D29"/>
    <mergeCell ref="B30:D30"/>
    <mergeCell ref="B18:D18"/>
    <mergeCell ref="B19:D19"/>
    <mergeCell ref="B20:D20"/>
    <mergeCell ref="B21:D21"/>
    <mergeCell ref="B22:D22"/>
    <mergeCell ref="B10:D10"/>
    <mergeCell ref="B11:D11"/>
    <mergeCell ref="B12:D12"/>
    <mergeCell ref="A16:A17"/>
    <mergeCell ref="B26:D26"/>
    <mergeCell ref="B27:D27"/>
    <mergeCell ref="A1:D1"/>
    <mergeCell ref="A2:D2"/>
    <mergeCell ref="B13:D13"/>
    <mergeCell ref="B14:D14"/>
    <mergeCell ref="B16:D17"/>
    <mergeCell ref="B24:D25"/>
    <mergeCell ref="A24:A25"/>
    <mergeCell ref="A5:D5"/>
    <mergeCell ref="A8:A9"/>
    <mergeCell ref="B8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Peitlová Iva</dc:creator>
  <cp:keywords/>
  <dc:description/>
  <cp:lastModifiedBy>Frenclová Lenka</cp:lastModifiedBy>
  <cp:lastPrinted>2023-08-16T15:02:02Z</cp:lastPrinted>
  <dcterms:created xsi:type="dcterms:W3CDTF">2003-10-20T11:56:42Z</dcterms:created>
  <dcterms:modified xsi:type="dcterms:W3CDTF">2023-08-16T15:02:35Z</dcterms:modified>
  <cp:category/>
  <cp:version/>
  <cp:contentType/>
  <cp:contentStatus/>
</cp:coreProperties>
</file>